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threadedComments/threadedComment2.xml" ContentType="application/vnd.ms-excel.threaded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threadedComments/threadedComment3.xml" ContentType="application/vnd.ms-excel.threadedcomments+xml"/>
  <Override PartName="/xl/comments9.xml" ContentType="application/vnd.openxmlformats-officedocument.spreadsheetml.comments+xml"/>
  <Override PartName="/xl/threadedComments/threadedComment4.xml" ContentType="application/vnd.ms-excel.threadedcomments+xml"/>
  <Override PartName="/xl/comments10.xml" ContentType="application/vnd.openxmlformats-officedocument.spreadsheetml.comments+xml"/>
  <Override PartName="/xl/threadedComments/threadedComment5.xml" ContentType="application/vnd.ms-excel.threaded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C:\Users\admin\OneDrive\Desktop\2024 Season\Financial\"/>
    </mc:Choice>
  </mc:AlternateContent>
  <xr:revisionPtr revIDLastSave="0" documentId="13_ncr:1_{2DA52DBE-A955-4CA2-9423-0AA9EA9C1197}" xr6:coauthVersionLast="47" xr6:coauthVersionMax="47" xr10:uidLastSave="{00000000-0000-0000-0000-000000000000}"/>
  <bookViews>
    <workbookView xWindow="-108" yWindow="-108" windowWidth="23256" windowHeight="12456" activeTab="6" xr2:uid="{00000000-000D-0000-FFFF-FFFF00000000}"/>
  </bookViews>
  <sheets>
    <sheet name="Summary" sheetId="2" r:id="rId1"/>
    <sheet name="October" sheetId="3" r:id="rId2"/>
    <sheet name="November" sheetId="15" r:id="rId3"/>
    <sheet name="December" sheetId="16" r:id="rId4"/>
    <sheet name="January" sheetId="17" r:id="rId5"/>
    <sheet name="February" sheetId="18" r:id="rId6"/>
    <sheet name="March" sheetId="19" r:id="rId7"/>
    <sheet name="April" sheetId="20" r:id="rId8"/>
    <sheet name="May" sheetId="21" r:id="rId9"/>
    <sheet name="June" sheetId="22" r:id="rId10"/>
    <sheet name="July" sheetId="23" r:id="rId11"/>
    <sheet name="August" sheetId="24" r:id="rId12"/>
    <sheet name="September" sheetId="25" r:id="rId1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15" l="1"/>
  <c r="C45" i="3"/>
  <c r="C37" i="3"/>
  <c r="O38" i="2"/>
  <c r="O42" i="2"/>
  <c r="L30" i="2"/>
  <c r="O20" i="2"/>
  <c r="B20" i="15"/>
  <c r="B20" i="3"/>
  <c r="B27" i="3"/>
  <c r="B28" i="3"/>
  <c r="B22" i="17"/>
  <c r="B14" i="22"/>
  <c r="B14" i="21"/>
  <c r="B14" i="17"/>
  <c r="B36" i="15"/>
  <c r="B37" i="15"/>
  <c r="B38" i="15"/>
  <c r="B39" i="15"/>
  <c r="B40" i="15"/>
  <c r="B35" i="15"/>
  <c r="B41" i="15"/>
  <c r="B42" i="15"/>
  <c r="B43" i="15"/>
  <c r="B44" i="15"/>
  <c r="B45" i="15"/>
  <c r="B46" i="15"/>
  <c r="B47" i="15"/>
  <c r="B48" i="15"/>
  <c r="B49" i="15"/>
  <c r="B50" i="15"/>
  <c r="B51" i="15"/>
  <c r="B52" i="15"/>
  <c r="B53" i="15"/>
  <c r="B54" i="15"/>
  <c r="B25" i="15"/>
  <c r="B27" i="15"/>
  <c r="B28" i="15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15" i="3"/>
  <c r="B16" i="3"/>
  <c r="B17" i="3"/>
  <c r="B19" i="3"/>
  <c r="B21" i="3"/>
  <c r="B22" i="3"/>
  <c r="B23" i="3"/>
  <c r="B24" i="3"/>
  <c r="B25" i="3"/>
  <c r="B26" i="3"/>
  <c r="B22" i="23"/>
  <c r="B15" i="23"/>
  <c r="B16" i="23"/>
  <c r="B17" i="23"/>
  <c r="B18" i="23"/>
  <c r="B19" i="23"/>
  <c r="B20" i="23"/>
  <c r="O21" i="2"/>
  <c r="O26" i="2"/>
  <c r="B37" i="18"/>
  <c r="B24" i="20" l="1"/>
  <c r="B25" i="20"/>
  <c r="B15" i="20"/>
  <c r="B16" i="20"/>
  <c r="B17" i="20"/>
  <c r="B18" i="20"/>
  <c r="B19" i="20"/>
  <c r="B20" i="20"/>
  <c r="B22" i="19"/>
  <c r="B23" i="19"/>
  <c r="B15" i="19"/>
  <c r="B16" i="19"/>
  <c r="B17" i="19"/>
  <c r="B18" i="19"/>
  <c r="B19" i="19"/>
  <c r="B21" i="16"/>
  <c r="B22" i="16"/>
  <c r="B23" i="16"/>
  <c r="B24" i="16"/>
  <c r="B25" i="16"/>
  <c r="B26" i="16"/>
  <c r="C31" i="19"/>
  <c r="C30" i="2" l="1"/>
  <c r="D30" i="2"/>
  <c r="E30" i="2"/>
  <c r="F30" i="2"/>
  <c r="G30" i="2"/>
  <c r="H30" i="2"/>
  <c r="I30" i="2"/>
  <c r="J30" i="2"/>
  <c r="K30" i="2"/>
  <c r="M30" i="2"/>
  <c r="B30" i="2"/>
  <c r="C58" i="2"/>
  <c r="D58" i="2"/>
  <c r="E58" i="2"/>
  <c r="F58" i="2"/>
  <c r="G58" i="2"/>
  <c r="H58" i="2"/>
  <c r="I58" i="2"/>
  <c r="J58" i="2"/>
  <c r="K58" i="2"/>
  <c r="L58" i="2"/>
  <c r="M58" i="2"/>
  <c r="B58" i="2"/>
  <c r="N56" i="2"/>
  <c r="N38" i="2"/>
  <c r="O35" i="2"/>
  <c r="O36" i="2"/>
  <c r="O37" i="2"/>
  <c r="O39" i="2"/>
  <c r="O40" i="2"/>
  <c r="O41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34" i="2"/>
  <c r="O15" i="2"/>
  <c r="O16" i="2"/>
  <c r="O17" i="2"/>
  <c r="O18" i="2"/>
  <c r="O19" i="2"/>
  <c r="O22" i="2"/>
  <c r="O23" i="2"/>
  <c r="O24" i="2"/>
  <c r="O25" i="2"/>
  <c r="O27" i="2"/>
  <c r="O28" i="2"/>
  <c r="O29" i="2"/>
  <c r="O14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B36" i="25"/>
  <c r="B37" i="25"/>
  <c r="B38" i="25"/>
  <c r="B39" i="25"/>
  <c r="B40" i="25"/>
  <c r="B41" i="25"/>
  <c r="B42" i="25"/>
  <c r="B43" i="25"/>
  <c r="B44" i="25"/>
  <c r="B45" i="25"/>
  <c r="B46" i="25"/>
  <c r="B47" i="25"/>
  <c r="B48" i="25"/>
  <c r="B49" i="25"/>
  <c r="B50" i="25"/>
  <c r="B51" i="25"/>
  <c r="B52" i="25"/>
  <c r="B53" i="25"/>
  <c r="B54" i="25"/>
  <c r="B56" i="25"/>
  <c r="B57" i="25"/>
  <c r="B35" i="25"/>
  <c r="B15" i="25"/>
  <c r="B16" i="25"/>
  <c r="B17" i="25"/>
  <c r="B18" i="25"/>
  <c r="B19" i="25"/>
  <c r="B20" i="25"/>
  <c r="B22" i="25"/>
  <c r="B23" i="25"/>
  <c r="B24" i="25"/>
  <c r="B25" i="25"/>
  <c r="B26" i="25"/>
  <c r="B27" i="25"/>
  <c r="B28" i="25"/>
  <c r="B14" i="25"/>
  <c r="C59" i="25"/>
  <c r="C31" i="25"/>
  <c r="B36" i="24"/>
  <c r="B37" i="24"/>
  <c r="B38" i="24"/>
  <c r="B39" i="24"/>
  <c r="B40" i="24"/>
  <c r="B41" i="24"/>
  <c r="B42" i="24"/>
  <c r="B43" i="24"/>
  <c r="B44" i="24"/>
  <c r="B45" i="24"/>
  <c r="B46" i="24"/>
  <c r="B47" i="24"/>
  <c r="B48" i="24"/>
  <c r="B49" i="24"/>
  <c r="B50" i="24"/>
  <c r="B51" i="24"/>
  <c r="B52" i="24"/>
  <c r="B53" i="24"/>
  <c r="B54" i="24"/>
  <c r="B55" i="24"/>
  <c r="B56" i="24"/>
  <c r="B57" i="24"/>
  <c r="B35" i="24"/>
  <c r="B15" i="24"/>
  <c r="B16" i="24"/>
  <c r="B17" i="24"/>
  <c r="B18" i="24"/>
  <c r="B19" i="24"/>
  <c r="B22" i="24"/>
  <c r="B23" i="24"/>
  <c r="B24" i="24"/>
  <c r="B25" i="24"/>
  <c r="B26" i="24"/>
  <c r="B27" i="24"/>
  <c r="B28" i="24"/>
  <c r="B14" i="24"/>
  <c r="C59" i="24"/>
  <c r="C31" i="24"/>
  <c r="B36" i="23"/>
  <c r="B37" i="23"/>
  <c r="B38" i="23"/>
  <c r="B39" i="23"/>
  <c r="B41" i="23"/>
  <c r="B42" i="23"/>
  <c r="B43" i="23"/>
  <c r="B44" i="23"/>
  <c r="B45" i="23"/>
  <c r="B46" i="23"/>
  <c r="B47" i="23"/>
  <c r="B48" i="23"/>
  <c r="B49" i="23"/>
  <c r="B50" i="23"/>
  <c r="B51" i="23"/>
  <c r="B52" i="23"/>
  <c r="B53" i="23"/>
  <c r="B54" i="23"/>
  <c r="B55" i="23"/>
  <c r="B56" i="23"/>
  <c r="B57" i="23"/>
  <c r="B35" i="23"/>
  <c r="B23" i="23"/>
  <c r="B24" i="23"/>
  <c r="B25" i="23"/>
  <c r="B26" i="23"/>
  <c r="B27" i="23"/>
  <c r="B28" i="23"/>
  <c r="B14" i="23"/>
  <c r="C59" i="23"/>
  <c r="C31" i="23"/>
  <c r="B36" i="22"/>
  <c r="B37" i="22"/>
  <c r="B38" i="22"/>
  <c r="B39" i="22"/>
  <c r="B41" i="22"/>
  <c r="B42" i="22"/>
  <c r="B43" i="22"/>
  <c r="B44" i="22"/>
  <c r="B45" i="22"/>
  <c r="B46" i="22"/>
  <c r="B47" i="22"/>
  <c r="B48" i="22"/>
  <c r="B49" i="22"/>
  <c r="B50" i="22"/>
  <c r="B51" i="22"/>
  <c r="B52" i="22"/>
  <c r="B53" i="22"/>
  <c r="B54" i="22"/>
  <c r="B55" i="22"/>
  <c r="B56" i="22"/>
  <c r="B57" i="22"/>
  <c r="B35" i="22"/>
  <c r="B15" i="22"/>
  <c r="B16" i="22"/>
  <c r="B17" i="22"/>
  <c r="B18" i="22"/>
  <c r="B19" i="22"/>
  <c r="B22" i="22"/>
  <c r="B23" i="22"/>
  <c r="B24" i="22"/>
  <c r="B25" i="22"/>
  <c r="B26" i="22"/>
  <c r="B27" i="22"/>
  <c r="B28" i="22"/>
  <c r="C59" i="22"/>
  <c r="C31" i="22"/>
  <c r="B36" i="21"/>
  <c r="B37" i="21"/>
  <c r="B38" i="21"/>
  <c r="B39" i="21"/>
  <c r="B40" i="21"/>
  <c r="B41" i="21"/>
  <c r="B42" i="21"/>
  <c r="B43" i="21"/>
  <c r="B44" i="21"/>
  <c r="B45" i="21"/>
  <c r="B46" i="21"/>
  <c r="B47" i="21"/>
  <c r="B50" i="21"/>
  <c r="B51" i="21"/>
  <c r="B52" i="21"/>
  <c r="B53" i="21"/>
  <c r="B54" i="21"/>
  <c r="B55" i="21"/>
  <c r="B56" i="21"/>
  <c r="B57" i="21"/>
  <c r="B35" i="21"/>
  <c r="B15" i="21"/>
  <c r="B17" i="21"/>
  <c r="B20" i="21"/>
  <c r="B21" i="21"/>
  <c r="B24" i="21"/>
  <c r="B25" i="21"/>
  <c r="B26" i="21"/>
  <c r="B27" i="21"/>
  <c r="B28" i="21"/>
  <c r="C59" i="21"/>
  <c r="C31" i="21"/>
  <c r="B36" i="20"/>
  <c r="B37" i="20"/>
  <c r="B38" i="20"/>
  <c r="B39" i="20"/>
  <c r="B40" i="20"/>
  <c r="B41" i="20"/>
  <c r="B42" i="20"/>
  <c r="B43" i="20"/>
  <c r="B44" i="20"/>
  <c r="B45" i="20"/>
  <c r="B47" i="20"/>
  <c r="B48" i="20"/>
  <c r="B50" i="20"/>
  <c r="B51" i="20"/>
  <c r="B52" i="20"/>
  <c r="B53" i="20"/>
  <c r="B54" i="20"/>
  <c r="B55" i="20"/>
  <c r="B56" i="20"/>
  <c r="B57" i="20"/>
  <c r="B35" i="20"/>
  <c r="B22" i="20"/>
  <c r="B26" i="20"/>
  <c r="B27" i="20"/>
  <c r="B14" i="20"/>
  <c r="C59" i="20"/>
  <c r="C31" i="20"/>
  <c r="B36" i="19"/>
  <c r="B37" i="19"/>
  <c r="B38" i="19"/>
  <c r="B39" i="19"/>
  <c r="B41" i="19"/>
  <c r="B42" i="19"/>
  <c r="B43" i="19"/>
  <c r="B44" i="19"/>
  <c r="B45" i="19"/>
  <c r="B47" i="19"/>
  <c r="B48" i="19"/>
  <c r="B50" i="19"/>
  <c r="B51" i="19"/>
  <c r="B52" i="19"/>
  <c r="B53" i="19"/>
  <c r="B55" i="19"/>
  <c r="B56" i="19"/>
  <c r="B57" i="19"/>
  <c r="B20" i="19"/>
  <c r="B24" i="19"/>
  <c r="B25" i="19"/>
  <c r="B26" i="19"/>
  <c r="B27" i="19"/>
  <c r="B28" i="19"/>
  <c r="B14" i="19"/>
  <c r="C59" i="19"/>
  <c r="B36" i="18"/>
  <c r="B38" i="18"/>
  <c r="B39" i="18"/>
  <c r="B40" i="18"/>
  <c r="B41" i="18"/>
  <c r="B42" i="18"/>
  <c r="B43" i="18"/>
  <c r="B44" i="18"/>
  <c r="B45" i="18"/>
  <c r="B46" i="18"/>
  <c r="B47" i="18"/>
  <c r="B48" i="18"/>
  <c r="B49" i="18"/>
  <c r="B50" i="18"/>
  <c r="B51" i="18"/>
  <c r="B52" i="18"/>
  <c r="B53" i="18"/>
  <c r="B54" i="18"/>
  <c r="B55" i="18"/>
  <c r="B56" i="18"/>
  <c r="B57" i="18"/>
  <c r="B35" i="18"/>
  <c r="B15" i="18"/>
  <c r="B16" i="18"/>
  <c r="B17" i="18"/>
  <c r="B18" i="18"/>
  <c r="B19" i="18"/>
  <c r="B20" i="18"/>
  <c r="B22" i="18"/>
  <c r="B23" i="18"/>
  <c r="B24" i="18"/>
  <c r="B25" i="18"/>
  <c r="B26" i="18"/>
  <c r="B27" i="18"/>
  <c r="B28" i="18"/>
  <c r="B14" i="18"/>
  <c r="C59" i="18"/>
  <c r="C31" i="18"/>
  <c r="B36" i="17"/>
  <c r="B37" i="17"/>
  <c r="B39" i="17"/>
  <c r="B41" i="17"/>
  <c r="B42" i="17"/>
  <c r="B43" i="17"/>
  <c r="B44" i="17"/>
  <c r="B45" i="17"/>
  <c r="B46" i="17"/>
  <c r="B47" i="17"/>
  <c r="B48" i="17"/>
  <c r="B49" i="17"/>
  <c r="B50" i="17"/>
  <c r="B51" i="17"/>
  <c r="B52" i="17"/>
  <c r="B53" i="17"/>
  <c r="B54" i="17"/>
  <c r="B55" i="17"/>
  <c r="B56" i="17"/>
  <c r="B57" i="17"/>
  <c r="B35" i="17"/>
  <c r="B15" i="17"/>
  <c r="B16" i="17"/>
  <c r="B17" i="17"/>
  <c r="B18" i="17"/>
  <c r="B19" i="17"/>
  <c r="B20" i="17"/>
  <c r="B23" i="17"/>
  <c r="B24" i="17"/>
  <c r="B25" i="17"/>
  <c r="B26" i="17"/>
  <c r="B27" i="17"/>
  <c r="B28" i="17"/>
  <c r="C59" i="17"/>
  <c r="C31" i="17"/>
  <c r="B15" i="16"/>
  <c r="B16" i="16"/>
  <c r="B17" i="16"/>
  <c r="B18" i="16"/>
  <c r="B19" i="16"/>
  <c r="B20" i="16"/>
  <c r="B28" i="16"/>
  <c r="B36" i="16"/>
  <c r="B38" i="16"/>
  <c r="B39" i="16"/>
  <c r="B41" i="16"/>
  <c r="B42" i="16"/>
  <c r="B43" i="16"/>
  <c r="B44" i="16"/>
  <c r="B45" i="16"/>
  <c r="B46" i="16"/>
  <c r="B47" i="16"/>
  <c r="B48" i="16"/>
  <c r="B49" i="16"/>
  <c r="B50" i="16"/>
  <c r="B51" i="16"/>
  <c r="B52" i="16"/>
  <c r="B53" i="16"/>
  <c r="B54" i="16"/>
  <c r="B55" i="16"/>
  <c r="B56" i="16"/>
  <c r="B57" i="16"/>
  <c r="B58" i="16"/>
  <c r="B35" i="16"/>
  <c r="B14" i="16"/>
  <c r="C59" i="16"/>
  <c r="C31" i="16"/>
  <c r="B55" i="15"/>
  <c r="B56" i="15"/>
  <c r="B57" i="15"/>
  <c r="B58" i="15"/>
  <c r="B15" i="15"/>
  <c r="B16" i="15"/>
  <c r="B18" i="15"/>
  <c r="B19" i="15"/>
  <c r="B21" i="15"/>
  <c r="B22" i="15"/>
  <c r="B23" i="15"/>
  <c r="B24" i="15"/>
  <c r="B14" i="15"/>
  <c r="C59" i="15"/>
  <c r="C31" i="15"/>
  <c r="B56" i="3"/>
  <c r="B57" i="3"/>
  <c r="B58" i="3"/>
  <c r="O58" i="2" l="1"/>
  <c r="O30" i="2"/>
  <c r="C60" i="22"/>
  <c r="P20" i="2"/>
  <c r="C6" i="20"/>
  <c r="C60" i="21"/>
  <c r="C6" i="21"/>
  <c r="C6" i="23"/>
  <c r="P28" i="2"/>
  <c r="P26" i="2"/>
  <c r="P23" i="2"/>
  <c r="C6" i="17"/>
  <c r="C60" i="25"/>
  <c r="C6" i="22"/>
  <c r="C6" i="18"/>
  <c r="C6" i="16"/>
  <c r="C60" i="15"/>
  <c r="P25" i="2"/>
  <c r="P22" i="2"/>
  <c r="P21" i="2"/>
  <c r="P18" i="2"/>
  <c r="P17" i="2"/>
  <c r="C60" i="20"/>
  <c r="P24" i="2"/>
  <c r="C60" i="16"/>
  <c r="C60" i="23"/>
  <c r="C60" i="24"/>
  <c r="C6" i="25"/>
  <c r="C6" i="15"/>
  <c r="C60" i="18"/>
  <c r="C60" i="19"/>
  <c r="P27" i="2"/>
  <c r="P19" i="2"/>
  <c r="B31" i="18"/>
  <c r="B31" i="23"/>
  <c r="B31" i="24"/>
  <c r="B59" i="16"/>
  <c r="B59" i="15"/>
  <c r="B59" i="25"/>
  <c r="B59" i="17"/>
  <c r="B31" i="25"/>
  <c r="B59" i="24"/>
  <c r="C6" i="24"/>
  <c r="B59" i="23"/>
  <c r="B59" i="22"/>
  <c r="B31" i="22"/>
  <c r="B59" i="21"/>
  <c r="B31" i="21"/>
  <c r="B59" i="20"/>
  <c r="B31" i="20"/>
  <c r="B59" i="19"/>
  <c r="B31" i="19"/>
  <c r="C6" i="19"/>
  <c r="B59" i="18"/>
  <c r="C60" i="17"/>
  <c r="B31" i="17"/>
  <c r="B31" i="15"/>
  <c r="B60" i="18" l="1"/>
  <c r="B60" i="23"/>
  <c r="B60" i="24"/>
  <c r="B60" i="15"/>
  <c r="B60" i="25"/>
  <c r="B60" i="20"/>
  <c r="B60" i="17"/>
  <c r="B60" i="19"/>
  <c r="B60" i="22"/>
  <c r="B60" i="21"/>
  <c r="B14" i="3" l="1"/>
  <c r="P56" i="2" l="1"/>
  <c r="B35" i="3"/>
  <c r="C59" i="3"/>
  <c r="C31" i="3"/>
  <c r="C6" i="3" l="1"/>
  <c r="B59" i="3"/>
  <c r="C60" i="3"/>
  <c r="O59" i="2" l="1"/>
  <c r="N34" i="2" l="1"/>
  <c r="N35" i="2"/>
  <c r="P35" i="2" s="1"/>
  <c r="N36" i="2"/>
  <c r="P36" i="2" s="1"/>
  <c r="N37" i="2"/>
  <c r="P37" i="2" s="1"/>
  <c r="P38" i="2"/>
  <c r="N39" i="2"/>
  <c r="P39" i="2" s="1"/>
  <c r="N40" i="2"/>
  <c r="P40" i="2" s="1"/>
  <c r="N41" i="2"/>
  <c r="P41" i="2" s="1"/>
  <c r="P42" i="2"/>
  <c r="N43" i="2"/>
  <c r="P43" i="2" s="1"/>
  <c r="N44" i="2"/>
  <c r="P44" i="2" s="1"/>
  <c r="N45" i="2"/>
  <c r="P45" i="2" s="1"/>
  <c r="N46" i="2"/>
  <c r="P46" i="2" s="1"/>
  <c r="N47" i="2"/>
  <c r="P47" i="2" s="1"/>
  <c r="N48" i="2"/>
  <c r="P48" i="2" s="1"/>
  <c r="N49" i="2"/>
  <c r="P49" i="2" s="1"/>
  <c r="N50" i="2"/>
  <c r="P50" i="2" s="1"/>
  <c r="N51" i="2"/>
  <c r="P51" i="2" s="1"/>
  <c r="N52" i="2"/>
  <c r="P52" i="2" s="1"/>
  <c r="N53" i="2"/>
  <c r="P53" i="2" s="1"/>
  <c r="N54" i="2"/>
  <c r="P54" i="2" s="1"/>
  <c r="N55" i="2"/>
  <c r="P55" i="2" s="1"/>
  <c r="N15" i="2"/>
  <c r="P15" i="2" s="1"/>
  <c r="N16" i="2"/>
  <c r="P16" i="2" s="1"/>
  <c r="N14" i="2"/>
  <c r="P14" i="2" s="1"/>
  <c r="P34" i="2" l="1"/>
  <c r="N58" i="2"/>
  <c r="B31" i="16"/>
  <c r="B60" i="16" s="1"/>
  <c r="N30" i="2"/>
  <c r="B31" i="3"/>
  <c r="B60" i="3" s="1"/>
  <c r="J59" i="2" l="1"/>
  <c r="K59" i="2"/>
  <c r="M59" i="2"/>
  <c r="F59" i="2"/>
  <c r="L59" i="2"/>
  <c r="I59" i="2"/>
  <c r="H59" i="2"/>
  <c r="G59" i="2"/>
  <c r="E59" i="2"/>
  <c r="D59" i="2"/>
  <c r="C59" i="2"/>
  <c r="B59" i="2"/>
  <c r="N5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tc={8570D1E6-DEA5-4812-93C2-576E612C7EBA}</author>
    <author>tc={4C1FE998-5E6E-4490-9B25-AB355F63873C}</author>
    <author>JP</author>
  </authors>
  <commentList>
    <comment ref="E14" authorId="0" shapeId="0" xr:uid="{8570D1E6-DEA5-4812-93C2-576E612C7EBA}">
      <text>
        <t>[Threaded comment]
Your version of Excel allows you to read this threaded comment; however, any edits to it will get removed if the file is opened in a newer version of Excel. Learn more: https://go.microsoft.com/fwlink/?linkid=870924
Comment:
    TD#1 interest.</t>
      </text>
    </comment>
    <comment ref="I14" authorId="1" shapeId="0" xr:uid="{4C1FE998-5E6E-4490-9B25-AB355F63873C}">
      <text>
        <t>[Threaded comment]
Your version of Excel allows you to read this threaded comment; however, any edits to it will get removed if the file is opened in a newer version of Excel. Learn more: https://go.microsoft.com/fwlink/?linkid=870924
Comment:
    TD#2 interest May 23 - May 24</t>
      </text>
    </comment>
    <comment ref="A39" authorId="2" shapeId="0" xr:uid="{DC7E9760-FB55-40C9-98E1-0158FEEA2F6C}">
      <text>
        <r>
          <rPr>
            <b/>
            <sz val="9"/>
            <color indexed="81"/>
            <rFont val="Tahoma"/>
            <family val="2"/>
          </rPr>
          <t>JP:</t>
        </r>
        <r>
          <rPr>
            <sz val="9"/>
            <color indexed="81"/>
            <rFont val="Tahoma"/>
            <family val="2"/>
          </rPr>
          <t xml:space="preserve">
Chairman $6000
member 1 $4000
member 2 $4000
member 3 $4000
member 4 $4000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tc={0DA26B98-ADCE-4C23-980C-188383CED675}</author>
    <author>JP</author>
  </authors>
  <commentList>
    <comment ref="C21" authorId="0" shapeId="0" xr:uid="{0DA26B98-ADCE-4C23-980C-188383CED675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Includes $20K A grade funds, reimb SB wages and office cost reimb.
</t>
      </text>
    </comment>
    <comment ref="A40" authorId="1" shapeId="0" xr:uid="{49940CD3-C99C-4EA1-AC20-011A3605AB3A}">
      <text>
        <r>
          <rPr>
            <b/>
            <sz val="9"/>
            <color indexed="81"/>
            <rFont val="Tahoma"/>
            <family val="2"/>
          </rPr>
          <t>JP:</t>
        </r>
        <r>
          <rPr>
            <sz val="9"/>
            <color indexed="81"/>
            <rFont val="Tahoma"/>
            <family val="2"/>
          </rPr>
          <t xml:space="preserve">
Chairman $7500
member 1 $5000
member 2 $5000
member 3 $5000
member 4 $5000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JP</author>
  </authors>
  <commentList>
    <comment ref="A40" authorId="0" shapeId="0" xr:uid="{60B7CFF2-04AF-4803-AE62-59AD161E1C0D}">
      <text>
        <r>
          <rPr>
            <b/>
            <sz val="9"/>
            <color indexed="81"/>
            <rFont val="Tahoma"/>
            <family val="2"/>
          </rPr>
          <t>JP:</t>
        </r>
        <r>
          <rPr>
            <sz val="9"/>
            <color indexed="81"/>
            <rFont val="Tahoma"/>
            <family val="2"/>
          </rPr>
          <t xml:space="preserve">
Chairman $7500
member 1 $5000
member 2 $5000
member 3 $5000
member 4 $5000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JP</author>
    <author>Admin RLI</author>
  </authors>
  <commentList>
    <comment ref="A40" authorId="0" shapeId="0" xr:uid="{F179675C-C2DB-42F7-8EFC-F76C16DEB434}">
      <text>
        <r>
          <rPr>
            <b/>
            <sz val="9"/>
            <color indexed="81"/>
            <rFont val="Tahoma"/>
            <family val="2"/>
          </rPr>
          <t>JP:</t>
        </r>
        <r>
          <rPr>
            <sz val="9"/>
            <color indexed="81"/>
            <rFont val="Tahoma"/>
            <family val="2"/>
          </rPr>
          <t xml:space="preserve">
Chairman $7500
member 1 $5000
member 2 $5000
member 3 $5000
member 4 $5000</t>
        </r>
      </text>
    </comment>
    <comment ref="C49" authorId="1" shapeId="0" xr:uid="{54F9347E-20F9-4B37-8E45-EBCA760707C9}">
      <text>
        <r>
          <rPr>
            <b/>
            <sz val="9"/>
            <color indexed="81"/>
            <rFont val="Tahoma"/>
            <family val="2"/>
          </rPr>
          <t>Admin RLI:</t>
        </r>
        <r>
          <rPr>
            <sz val="9"/>
            <color indexed="81"/>
            <rFont val="Tahoma"/>
            <family val="2"/>
          </rPr>
          <t xml:space="preserve">
Adjustment journal for items left in stock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 RLI</author>
    <author>JP</author>
  </authors>
  <commentList>
    <comment ref="C16" authorId="0" shapeId="0" xr:uid="{567F1288-3E8E-499F-8A1F-1E8CFB5FCE56}">
      <text>
        <r>
          <rPr>
            <b/>
            <sz val="9"/>
            <color indexed="81"/>
            <rFont val="Tahoma"/>
            <charset val="1"/>
          </rPr>
          <t>Admin RLI:</t>
        </r>
        <r>
          <rPr>
            <sz val="9"/>
            <color indexed="81"/>
            <rFont val="Tahoma"/>
            <charset val="1"/>
          </rPr>
          <t xml:space="preserve">
Closing stock on hand eoy jnl adj</t>
        </r>
      </text>
    </comment>
    <comment ref="A40" authorId="1" shapeId="0" xr:uid="{41A3C32F-A02F-4FD8-A5B6-8A8E5E96CF4E}">
      <text>
        <r>
          <rPr>
            <sz val="11"/>
            <color theme="1"/>
            <rFont val="Calibri"/>
            <family val="2"/>
            <scheme val="minor"/>
          </rPr>
          <t xml:space="preserve">
Chairman $6000
member 1 $4000
member 2 $4000
member 3 $4000
member 4 $4000</t>
        </r>
      </text>
    </comment>
    <comment ref="C45" authorId="0" shapeId="0" xr:uid="{114B28B5-64AE-45EC-B247-482129E0C5AD}">
      <text>
        <r>
          <rPr>
            <b/>
            <sz val="9"/>
            <color indexed="81"/>
            <rFont val="Tahoma"/>
            <charset val="1"/>
          </rPr>
          <t>Admin RLI:</t>
        </r>
        <r>
          <rPr>
            <sz val="9"/>
            <color indexed="81"/>
            <rFont val="Tahoma"/>
            <charset val="1"/>
          </rPr>
          <t xml:space="preserve">
Swifts.  Forgot to accrue to 2023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JP</author>
    <author>Jo Compson</author>
    <author>Admin RLI</author>
  </authors>
  <commentList>
    <comment ref="A40" authorId="0" shapeId="0" xr:uid="{F5675995-C415-43CE-B33A-296F8A5790BF}">
      <text>
        <r>
          <rPr>
            <b/>
            <sz val="9"/>
            <color indexed="81"/>
            <rFont val="Tahoma"/>
            <family val="2"/>
          </rPr>
          <t>JP:</t>
        </r>
        <r>
          <rPr>
            <sz val="9"/>
            <color indexed="81"/>
            <rFont val="Tahoma"/>
            <family val="2"/>
          </rPr>
          <t xml:space="preserve">
Chairman $7500
member 1 $5000
member 2 $5000
member 3 $5000
member 4 $5000</t>
        </r>
      </text>
    </comment>
    <comment ref="C41" authorId="1" shapeId="0" xr:uid="{4EE4789E-3296-4EB5-9627-84C894EADA50}">
      <text>
        <r>
          <rPr>
            <sz val="11"/>
            <color theme="1"/>
            <rFont val="Calibri"/>
            <family val="2"/>
            <scheme val="minor"/>
          </rPr>
          <t xml:space="preserve">Jo Compson:
Refers to Asahi credit.  Credited for slightly more than accrued
</t>
        </r>
      </text>
    </comment>
    <comment ref="C55" authorId="2" shapeId="0" xr:uid="{F8850275-6EE4-416E-B152-44479D278729}">
      <text>
        <r>
          <rPr>
            <b/>
            <sz val="9"/>
            <color indexed="81"/>
            <rFont val="Tahoma"/>
            <charset val="1"/>
          </rPr>
          <t>Admin RLI:</t>
        </r>
        <r>
          <rPr>
            <sz val="9"/>
            <color indexed="81"/>
            <rFont val="Tahoma"/>
            <charset val="1"/>
          </rPr>
          <t xml:space="preserve">
Ref Appointment Board for 2023 season
</t>
        </r>
      </text>
    </comment>
    <comment ref="C57" authorId="2" shapeId="0" xr:uid="{852AF428-B83F-420C-9507-D2575EBA64A9}">
      <text>
        <r>
          <rPr>
            <b/>
            <sz val="9"/>
            <color indexed="81"/>
            <rFont val="Tahoma"/>
            <charset val="1"/>
          </rPr>
          <t>Admin RLI:</t>
        </r>
        <r>
          <rPr>
            <sz val="9"/>
            <color indexed="81"/>
            <rFont val="Tahoma"/>
            <charset val="1"/>
          </rPr>
          <t xml:space="preserve">
Paid in Advance to Dec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 RLI</author>
    <author>JP</author>
  </authors>
  <commentList>
    <comment ref="C21" authorId="0" shapeId="0" xr:uid="{366C7919-0B96-4D5D-8278-3981D842469B}">
      <text>
        <r>
          <rPr>
            <b/>
            <sz val="9"/>
            <color indexed="81"/>
            <rFont val="Tahoma"/>
            <charset val="1"/>
          </rPr>
          <t>Admin RLI:</t>
        </r>
        <r>
          <rPr>
            <sz val="9"/>
            <color indexed="81"/>
            <rFont val="Tahoma"/>
            <charset val="1"/>
          </rPr>
          <t xml:space="preserve">
Oct to Dec 23</t>
        </r>
      </text>
    </comment>
    <comment ref="A40" authorId="1" shapeId="0" xr:uid="{C25368F7-32B5-4C2C-B409-E6EC88BFFE3B}">
      <text>
        <r>
          <rPr>
            <sz val="11"/>
            <color theme="1"/>
            <rFont val="Calibri"/>
            <family val="2"/>
            <scheme val="minor"/>
          </rPr>
          <t>JP:
Chairman $6000
member 1 $4000
member 2 $4000
member 3 $4000
member 4 $4000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 RLI</author>
    <author>JP</author>
  </authors>
  <commentList>
    <comment ref="C16" authorId="0" shapeId="0" xr:uid="{72252763-8A05-4423-9333-95F360CC7621}">
      <text>
        <r>
          <rPr>
            <b/>
            <sz val="9"/>
            <color indexed="81"/>
            <rFont val="Tahoma"/>
            <charset val="1"/>
          </rPr>
          <t>Admin RLI:</t>
        </r>
        <r>
          <rPr>
            <sz val="9"/>
            <color indexed="81"/>
            <rFont val="Tahoma"/>
            <charset val="1"/>
          </rPr>
          <t xml:space="preserve">
Cash back from Asahi relates to 2023</t>
        </r>
      </text>
    </comment>
    <comment ref="C21" authorId="0" shapeId="0" xr:uid="{18BBDA1C-00A8-4516-AE3B-A902B3BDEC93}">
      <text>
        <r>
          <rPr>
            <b/>
            <sz val="9"/>
            <color indexed="81"/>
            <rFont val="Tahoma"/>
            <charset val="1"/>
          </rPr>
          <t>Admin RLI:</t>
        </r>
        <r>
          <rPr>
            <sz val="9"/>
            <color indexed="81"/>
            <rFont val="Tahoma"/>
            <charset val="1"/>
          </rPr>
          <t xml:space="preserve">
 not yet claimed
</t>
        </r>
      </text>
    </comment>
    <comment ref="C25" authorId="0" shapeId="0" xr:uid="{B459E30B-4A26-45DF-9606-BDA87A390844}">
      <text>
        <r>
          <rPr>
            <b/>
            <sz val="9"/>
            <color indexed="81"/>
            <rFont val="Tahoma"/>
            <charset val="1"/>
          </rPr>
          <t>Admin RLI:</t>
        </r>
        <r>
          <rPr>
            <sz val="9"/>
            <color indexed="81"/>
            <rFont val="Tahoma"/>
            <charset val="1"/>
          </rPr>
          <t xml:space="preserve">
Special Consideration fees
</t>
        </r>
      </text>
    </comment>
    <comment ref="A40" authorId="1" shapeId="0" xr:uid="{A78D7381-C2D3-4AD7-8EA0-F614BB16A4F1}">
      <text>
        <r>
          <rPr>
            <b/>
            <sz val="9"/>
            <color indexed="81"/>
            <rFont val="Tahoma"/>
            <family val="2"/>
          </rPr>
          <t>JP:</t>
        </r>
        <r>
          <rPr>
            <sz val="9"/>
            <color indexed="81"/>
            <rFont val="Tahoma"/>
            <family val="2"/>
          </rPr>
          <t xml:space="preserve">
Chairman $7500
member 1 $5000
member 2 $5000
member 3 $5000
member 4 $5000</t>
        </r>
      </text>
    </comment>
    <comment ref="C45" authorId="0" shapeId="0" xr:uid="{48FB7940-2C9B-4478-BA60-EEE1C1E33006}">
      <text>
        <r>
          <rPr>
            <b/>
            <sz val="9"/>
            <color indexed="81"/>
            <rFont val="Tahoma"/>
            <charset val="1"/>
          </rPr>
          <t>Admin RLI:</t>
        </r>
        <r>
          <rPr>
            <sz val="9"/>
            <color indexed="81"/>
            <rFont val="Tahoma"/>
            <charset val="1"/>
          </rPr>
          <t xml:space="preserve">
Liquor permit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 RLI</author>
    <author>tc={D37C9061-7B3E-45BF-8495-E31D3B626A8E}</author>
    <author>Jo Compson</author>
  </authors>
  <commentList>
    <comment ref="C21" authorId="0" shapeId="0" xr:uid="{3C32F507-94A7-42EB-B801-C3B38851C297}">
      <text>
        <r>
          <rPr>
            <b/>
            <sz val="9"/>
            <color indexed="81"/>
            <rFont val="Tahoma"/>
            <charset val="1"/>
          </rPr>
          <t>Admin RLI:</t>
        </r>
        <r>
          <rPr>
            <sz val="9"/>
            <color indexed="81"/>
            <rFont val="Tahoma"/>
            <charset val="1"/>
          </rPr>
          <t xml:space="preserve">
Not yet claimed for monthly office costs</t>
        </r>
      </text>
    </comment>
    <comment ref="C26" authorId="1" shapeId="0" xr:uid="{D37C9061-7B3E-45BF-8495-E31D3B626A8E}">
      <text>
        <t>[Threaded comment]
Your version of Excel allows you to read this threaded comment; however, any edits to it will get removed if the file is opened in a newer version of Excel. Learn more: https://go.microsoft.com/fwlink/?linkid=870924
Comment:
    Credited off Jim Madden invoice</t>
      </text>
    </comment>
    <comment ref="C41" authorId="2" shapeId="0" xr:uid="{31E2BEB2-427C-4A12-90AC-13CF0A68728E}">
      <text>
        <r>
          <rPr>
            <sz val="11"/>
            <color theme="1"/>
            <rFont val="Calibri"/>
            <family val="2"/>
            <scheme val="minor"/>
          </rPr>
          <t>Jo Compson:
General stock of soft drink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 RLI</author>
  </authors>
  <commentList>
    <comment ref="C27" authorId="0" shapeId="0" xr:uid="{70AEF55A-DFB0-4E43-8D96-DF82D10B27C3}">
      <text>
        <r>
          <rPr>
            <b/>
            <sz val="9"/>
            <color indexed="81"/>
            <rFont val="Tahoma"/>
            <family val="2"/>
          </rPr>
          <t>Admin RLI:</t>
        </r>
        <r>
          <rPr>
            <sz val="9"/>
            <color indexed="81"/>
            <rFont val="Tahoma"/>
            <family val="2"/>
          </rPr>
          <t xml:space="preserve">
rec'd $128 refund from training provider re S Doak</t>
        </r>
      </text>
    </comment>
    <comment ref="C35" authorId="0" shapeId="0" xr:uid="{93D21F69-89D8-4A91-AA30-1270165D56B6}">
      <text>
        <r>
          <rPr>
            <b/>
            <sz val="9"/>
            <color indexed="81"/>
            <rFont val="Tahoma"/>
            <family val="2"/>
          </rPr>
          <t>Admin RLI:</t>
        </r>
        <r>
          <rPr>
            <sz val="9"/>
            <color indexed="81"/>
            <rFont val="Tahoma"/>
            <family val="2"/>
          </rPr>
          <t xml:space="preserve">
ASIC
</t>
        </r>
      </text>
    </comment>
    <comment ref="B49" authorId="0" shapeId="0" xr:uid="{B372EFDA-D7F0-45D9-8B9F-64A92259DB5E}">
      <text>
        <r>
          <rPr>
            <b/>
            <sz val="9"/>
            <color indexed="81"/>
            <rFont val="Tahoma"/>
            <family val="2"/>
          </rPr>
          <t>Admin RLI:</t>
        </r>
        <r>
          <rPr>
            <sz val="9"/>
            <color indexed="81"/>
            <rFont val="Tahoma"/>
            <family val="2"/>
          </rPr>
          <t xml:space="preserve">
Rep gear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tc={0E3056DB-5A7B-4A5C-ADC7-34E241D60B18}</author>
    <author>JP</author>
    <author>Jo Compson</author>
    <author>Admin RLI</author>
  </authors>
  <commentList>
    <comment ref="C27" authorId="0" shapeId="0" xr:uid="{0E3056DB-5A7B-4A5C-ADC7-34E241D60B18}">
      <text>
        <t>[Threaded comment]
Your version of Excel allows you to read this threaded comment; however, any edits to it will get removed if the file is opened in a newer version of Excel. Learn more: https://go.microsoft.com/fwlink/?linkid=870924
Comment:
    Toastmasters billed in May</t>
      </text>
    </comment>
    <comment ref="A40" authorId="1" shapeId="0" xr:uid="{B4AA7ABA-9E35-4E97-8036-06A06C101630}">
      <text>
        <r>
          <rPr>
            <b/>
            <sz val="9"/>
            <color indexed="81"/>
            <rFont val="Tahoma"/>
            <family val="2"/>
          </rPr>
          <t>JP:</t>
        </r>
        <r>
          <rPr>
            <sz val="9"/>
            <color indexed="81"/>
            <rFont val="Tahoma"/>
            <family val="2"/>
          </rPr>
          <t xml:space="preserve">
Chairman $7500
member 1 $5000
member 2 $5000
member 3 $5000
member 4 $5000</t>
        </r>
      </text>
    </comment>
    <comment ref="C49" authorId="2" shapeId="0" xr:uid="{A1B8485E-5B1E-4919-96F3-CA02E21B1E91}">
      <text>
        <r>
          <rPr>
            <sz val="11"/>
            <color theme="1"/>
            <rFont val="Calibri"/>
            <family val="2"/>
            <scheme val="minor"/>
          </rPr>
          <t>Jo Compson:
Leaguesafe shirts</t>
        </r>
      </text>
    </comment>
    <comment ref="C52" authorId="3" shapeId="0" xr:uid="{5406B631-7A50-4AD7-BAFD-74601208577E}">
      <text>
        <r>
          <rPr>
            <b/>
            <sz val="9"/>
            <color indexed="81"/>
            <rFont val="Tahoma"/>
            <charset val="1"/>
          </rPr>
          <t>Admin RLI:</t>
        </r>
        <r>
          <rPr>
            <sz val="9"/>
            <color indexed="81"/>
            <rFont val="Tahoma"/>
            <charset val="1"/>
          </rPr>
          <t xml:space="preserve">
signage costs t/f to capital expenditure</t>
        </r>
      </text>
    </comment>
    <comment ref="C53" authorId="3" shapeId="0" xr:uid="{3A310F05-A4FE-499F-B6C0-EFEFF8E46FCB}">
      <text>
        <r>
          <rPr>
            <b/>
            <sz val="9"/>
            <color indexed="81"/>
            <rFont val="Tahoma"/>
            <charset val="1"/>
          </rPr>
          <t>Admin RLI:</t>
        </r>
        <r>
          <rPr>
            <sz val="9"/>
            <color indexed="81"/>
            <rFont val="Tahoma"/>
            <charset val="1"/>
          </rPr>
          <t xml:space="preserve">
</t>
        </r>
        <r>
          <rPr>
            <sz val="10"/>
            <color indexed="81"/>
            <rFont val="Tahoma"/>
            <family val="2"/>
          </rPr>
          <t>Honour Board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tc={C534FD3D-ACB0-466A-881B-B256C05CE196}</author>
    <author>Admin RLI</author>
    <author>JP</author>
  </authors>
  <commentList>
    <comment ref="B14" authorId="0" shapeId="0" xr:uid="{C534FD3D-ACB0-466A-881B-B256C05CE196}">
      <text>
        <t>[Threaded comment]
Your version of Excel allows you to read this threaded comment; however, any edits to it will get removed if the file is opened in a newer version of Excel. Learn more: https://go.microsoft.com/fwlink/?linkid=870924
Comment:
    TD renewal</t>
      </text>
    </comment>
    <comment ref="C25" authorId="1" shapeId="0" xr:uid="{6BCCE561-26E4-4E37-B628-A6CE9F4E9631}">
      <text>
        <r>
          <rPr>
            <b/>
            <sz val="9"/>
            <color indexed="81"/>
            <rFont val="Tahoma"/>
            <charset val="1"/>
          </rPr>
          <t>Admin RLI:</t>
        </r>
        <r>
          <rPr>
            <sz val="9"/>
            <color indexed="81"/>
            <rFont val="Tahoma"/>
            <charset val="1"/>
          </rPr>
          <t xml:space="preserve">
Special consideration fees
</t>
        </r>
      </text>
    </comment>
    <comment ref="A40" authorId="2" shapeId="0" xr:uid="{29742222-CEA1-4589-AE0B-4A95DE833424}">
      <text>
        <r>
          <rPr>
            <b/>
            <sz val="9"/>
            <color indexed="81"/>
            <rFont val="Tahoma"/>
            <family val="2"/>
          </rPr>
          <t>JP:</t>
        </r>
        <r>
          <rPr>
            <sz val="9"/>
            <color indexed="81"/>
            <rFont val="Tahoma"/>
            <family val="2"/>
          </rPr>
          <t xml:space="preserve">
Chairman $7500
member 1 $5000
member 2 $5000
member 3 $5000
member 4 $5000</t>
        </r>
      </text>
    </comment>
    <comment ref="C47" authorId="1" shapeId="0" xr:uid="{D954E969-C566-46BE-BD5D-7F32EBB36765}">
      <text>
        <r>
          <rPr>
            <b/>
            <sz val="9"/>
            <color indexed="81"/>
            <rFont val="Tahoma"/>
            <charset val="1"/>
          </rPr>
          <t>Admin RLI:</t>
        </r>
        <r>
          <rPr>
            <sz val="9"/>
            <color indexed="81"/>
            <rFont val="Tahoma"/>
            <charset val="1"/>
          </rPr>
          <t xml:space="preserve">
Credited off in July
</t>
        </r>
      </text>
    </comment>
  </commentList>
</comments>
</file>

<file path=xl/sharedStrings.xml><?xml version="1.0" encoding="utf-8"?>
<sst xmlns="http://schemas.openxmlformats.org/spreadsheetml/2006/main" count="626" uniqueCount="97">
  <si>
    <t>Rugby League Ipswich  -  2023 Season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</si>
  <si>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</si>
  <si>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</si>
  <si>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</si>
  <si>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</si>
  <si>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</si>
  <si>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</si>
  <si>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</si>
  <si>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</si>
  <si>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</si>
  <si>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</si>
  <si>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</si>
  <si>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</si>
  <si>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BUDGET TOTAL</t>
  </si>
  <si>
    <t>ACTUALS TOTAL</t>
  </si>
  <si>
    <t>% of budget</t>
  </si>
  <si>
    <t>ASSUMPTIONS</t>
  </si>
  <si>
    <t>INCOME</t>
  </si>
  <si>
    <t>Bank Interest</t>
  </si>
  <si>
    <t>Bar</t>
  </si>
  <si>
    <t>Canteen</t>
  </si>
  <si>
    <t>Club income - fines and penalties</t>
  </si>
  <si>
    <t xml:space="preserve">Events / Functions </t>
  </si>
  <si>
    <t>Gate takings</t>
  </si>
  <si>
    <t>Grants / Donations - Other (ICC / community benefits etc)</t>
  </si>
  <si>
    <t xml:space="preserve">Grants / Funding received SEQ / QRL </t>
  </si>
  <si>
    <t>Match official payments</t>
  </si>
  <si>
    <t>Merchandise and Apparel sales</t>
  </si>
  <si>
    <t>NRL development fees / Club, team and player affiliation fees</t>
  </si>
  <si>
    <t>Player Levies</t>
  </si>
  <si>
    <t>Sponsorship  and Donations</t>
  </si>
  <si>
    <t>Sundry Income including facility hire</t>
  </si>
  <si>
    <t>Videography</t>
  </si>
  <si>
    <t>TOTALS</t>
  </si>
  <si>
    <t>EXPENSES</t>
  </si>
  <si>
    <t>Accounting/Audit Fees</t>
  </si>
  <si>
    <t>Advertising</t>
  </si>
  <si>
    <t>Bank Fees And Charges</t>
  </si>
  <si>
    <t>Bar expenses</t>
  </si>
  <si>
    <t>Board and committee expenses other</t>
  </si>
  <si>
    <t xml:space="preserve">Board and committee honorariums </t>
  </si>
  <si>
    <t>Incl Ref Appointments</t>
  </si>
  <si>
    <t>Canteen Expenses</t>
  </si>
  <si>
    <t>Club Expenses</t>
  </si>
  <si>
    <r>
      <t xml:space="preserve">Development Expenses  
</t>
    </r>
    <r>
      <rPr>
        <sz val="10"/>
        <rFont val="Calibri"/>
        <family val="2"/>
        <scheme val="minor"/>
      </rPr>
      <t>(Player / Club NRL development fees / Girls U19)</t>
    </r>
  </si>
  <si>
    <t>Hardship Fund</t>
  </si>
  <si>
    <t>Events / Functions  / Prize money</t>
  </si>
  <si>
    <t>First Aid and Equipment Supplies</t>
  </si>
  <si>
    <t>Ground / Building Expenses</t>
  </si>
  <si>
    <t xml:space="preserve">Match official payments </t>
  </si>
  <si>
    <t>Merchandise and Apparel</t>
  </si>
  <si>
    <t>Office Expenses</t>
  </si>
  <si>
    <t>Representative Tours / SEQ player levies</t>
  </si>
  <si>
    <t>Sponsorship Servicing &amp; Donations</t>
  </si>
  <si>
    <t>Sundry Expenses</t>
  </si>
  <si>
    <t>Videography and photography</t>
  </si>
  <si>
    <t>Volunteer Honorariums and Expenses</t>
  </si>
  <si>
    <t>Canteen Coordinator</t>
  </si>
  <si>
    <t>Volunteer Training &amp; Education</t>
  </si>
  <si>
    <t>Wages (Board Support/Trainee/Regos)</t>
  </si>
  <si>
    <t>Total Profit or Loss</t>
  </si>
  <si>
    <t>NOTE:</t>
  </si>
  <si>
    <t xml:space="preserve">Total Profit / Loss for October </t>
  </si>
  <si>
    <t xml:space="preserve"> Budget</t>
  </si>
  <si>
    <t xml:space="preserve"> Actuals</t>
  </si>
  <si>
    <t>Events / Functions / Floats</t>
  </si>
  <si>
    <t>Grants / Donations - Other (ICC / community benefits ect)</t>
  </si>
  <si>
    <t>Sundry Income incl facility hire</t>
  </si>
  <si>
    <r>
      <t xml:space="preserve">Development Expenses  
</t>
    </r>
    <r>
      <rPr>
        <i/>
        <sz val="10"/>
        <rFont val="Calibri"/>
        <family val="2"/>
        <scheme val="minor"/>
      </rPr>
      <t xml:space="preserve">Player / Club NRL development fees / SEQ conference </t>
    </r>
  </si>
  <si>
    <t>Development Tours</t>
  </si>
  <si>
    <t>Events / Functions / Floats / Prize money</t>
  </si>
  <si>
    <t>Wages</t>
  </si>
  <si>
    <t>Total Profit / Loss for November</t>
  </si>
  <si>
    <t>Sundry Income</t>
  </si>
  <si>
    <t>Total Profit / Loss for December</t>
  </si>
  <si>
    <t>January 2023 Budget v Actuals</t>
  </si>
  <si>
    <t>Total Profit / Loss for January</t>
  </si>
  <si>
    <t>Total Profit / Loss for February</t>
  </si>
  <si>
    <t>Total Profit / Loss for March</t>
  </si>
  <si>
    <t>Total Profit / Loss for April</t>
  </si>
  <si>
    <t>May 2023 Budget v Actuals</t>
  </si>
  <si>
    <t>Total Profit / Loss for May</t>
  </si>
  <si>
    <t xml:space="preserve"> June 2023 Budget v Actuals</t>
  </si>
  <si>
    <t>Total Profit / Loss for June</t>
  </si>
  <si>
    <t>July 2023 Budget v Actuals</t>
  </si>
  <si>
    <t>Total Profit / Loss for July</t>
  </si>
  <si>
    <t>August 2023 Budget v Actuals</t>
  </si>
  <si>
    <t>Total Profit / Loss for August</t>
  </si>
  <si>
    <t>September 2023 Budget v Actuals</t>
  </si>
  <si>
    <t>Total Profit / Loss for September</t>
  </si>
  <si>
    <t xml:space="preserve"> </t>
  </si>
  <si>
    <t>October 2023 Budget v Actuals</t>
  </si>
  <si>
    <t>November 2023 Budget v Actuals</t>
  </si>
  <si>
    <t>December 2023 Budget v Actuals</t>
  </si>
  <si>
    <t>March 2024 Budget v Actuals</t>
  </si>
  <si>
    <t>April 2024 Budget v Actuals</t>
  </si>
  <si>
    <t>February 2024 Budget v Actuals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</si>
</sst>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15"/>
      <color rgb="FFFF0000"/>
      <name val="Calibri"/>
      <family val="2"/>
      <scheme val="minor"/>
    </font>
    <font>
      <sz val="15"/>
      <name val="Calibri"/>
      <family val="2"/>
      <scheme val="minor"/>
    </font>
    <font>
      <b/>
      <sz val="15"/>
      <color theme="0"/>
      <name val="Calibri"/>
      <family val="2"/>
      <scheme val="minor"/>
    </font>
    <font>
      <sz val="15"/>
      <color rgb="FF000000"/>
      <name val="Calibri"/>
      <family val="2"/>
      <scheme val="minor"/>
    </font>
    <font>
      <b/>
      <sz val="3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28"/>
      <color theme="0"/>
      <name val="Calibri"/>
      <family val="2"/>
      <scheme val="minor"/>
    </font>
    <font>
      <sz val="10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0">
    <xf numFmtId="0" fontId="0" fillId="0" borderId="0" xfId="0"/>
    <xf numFmtId="0" fontId="2" fillId="0" borderId="0" xfId="0" applyFont="1"/>
    <xf numFmtId="0" fontId="0" fillId="0" borderId="0" xfId="0" applyAlignment="1">
      <alignment horizontal="left" indent="3"/>
    </xf>
    <xf numFmtId="0" fontId="4" fillId="0" borderId="0" xfId="0" applyFont="1" applyAlignment="1">
      <alignment horizontal="left" indent="3"/>
    </xf>
    <xf numFmtId="0" fontId="5" fillId="0" borderId="0" xfId="0" applyFont="1" applyAlignment="1">
      <alignment horizontal="left" indent="3"/>
    </xf>
    <xf numFmtId="44" fontId="10" fillId="0" borderId="1" xfId="3" applyFont="1" applyBorder="1" applyAlignment="1">
      <alignment horizontal="center"/>
    </xf>
    <xf numFmtId="44" fontId="9" fillId="0" borderId="1" xfId="3" applyFont="1" applyBorder="1" applyAlignment="1">
      <alignment horizontal="center"/>
    </xf>
    <xf numFmtId="0" fontId="9" fillId="0" borderId="0" xfId="0" applyFont="1"/>
    <xf numFmtId="44" fontId="11" fillId="0" borderId="2" xfId="3" applyFont="1" applyFill="1" applyBorder="1" applyAlignment="1">
      <alignment horizontal="center"/>
    </xf>
    <xf numFmtId="44" fontId="9" fillId="0" borderId="2" xfId="3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44" fontId="11" fillId="2" borderId="2" xfId="3" applyFont="1" applyFill="1" applyBorder="1" applyAlignment="1">
      <alignment horizontal="center"/>
    </xf>
    <xf numFmtId="44" fontId="8" fillId="0" borderId="1" xfId="3" applyFont="1" applyBorder="1" applyAlignment="1">
      <alignment horizontal="center"/>
    </xf>
    <xf numFmtId="44" fontId="9" fillId="0" borderId="1" xfId="0" applyNumberFormat="1" applyFont="1" applyBorder="1" applyAlignment="1">
      <alignment horizontal="center"/>
    </xf>
    <xf numFmtId="0" fontId="8" fillId="0" borderId="0" xfId="0" applyFont="1"/>
    <xf numFmtId="0" fontId="0" fillId="0" borderId="3" xfId="0" applyBorder="1" applyAlignment="1">
      <alignment horizontal="left" indent="3"/>
    </xf>
    <xf numFmtId="0" fontId="0" fillId="0" borderId="6" xfId="0" applyBorder="1" applyAlignment="1">
      <alignment horizontal="left" indent="3"/>
    </xf>
    <xf numFmtId="0" fontId="2" fillId="3" borderId="8" xfId="0" applyFont="1" applyFill="1" applyBorder="1" applyAlignment="1">
      <alignment horizontal="left" indent="3"/>
    </xf>
    <xf numFmtId="0" fontId="2" fillId="5" borderId="8" xfId="0" applyFont="1" applyFill="1" applyBorder="1" applyAlignment="1">
      <alignment horizontal="left" indent="3"/>
    </xf>
    <xf numFmtId="0" fontId="2" fillId="0" borderId="8" xfId="0" applyFont="1" applyBorder="1"/>
    <xf numFmtId="0" fontId="0" fillId="0" borderId="8" xfId="0" applyBorder="1" applyAlignment="1">
      <alignment horizontal="left" indent="3"/>
    </xf>
    <xf numFmtId="0" fontId="2" fillId="4" borderId="8" xfId="0" applyFont="1" applyFill="1" applyBorder="1" applyAlignment="1">
      <alignment horizontal="left" indent="3"/>
    </xf>
    <xf numFmtId="0" fontId="8" fillId="0" borderId="8" xfId="0" applyFont="1" applyBorder="1"/>
    <xf numFmtId="44" fontId="9" fillId="0" borderId="9" xfId="3" applyFont="1" applyBorder="1" applyAlignment="1">
      <alignment horizontal="center"/>
    </xf>
    <xf numFmtId="44" fontId="8" fillId="0" borderId="9" xfId="3" applyFont="1" applyBorder="1" applyAlignment="1">
      <alignment horizontal="center"/>
    </xf>
    <xf numFmtId="0" fontId="13" fillId="0" borderId="13" xfId="0" applyFont="1" applyBorder="1" applyAlignment="1">
      <alignment horizontal="left" vertical="center" indent="1"/>
    </xf>
    <xf numFmtId="0" fontId="8" fillId="0" borderId="8" xfId="0" applyFont="1" applyBorder="1" applyAlignment="1">
      <alignment horizontal="left" indent="3"/>
    </xf>
    <xf numFmtId="0" fontId="9" fillId="0" borderId="0" xfId="0" applyFont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44" fontId="8" fillId="4" borderId="2" xfId="3" applyFont="1" applyFill="1" applyBorder="1" applyAlignment="1">
      <alignment horizontal="center"/>
    </xf>
    <xf numFmtId="0" fontId="9" fillId="0" borderId="4" xfId="0" applyFont="1" applyBorder="1"/>
    <xf numFmtId="0" fontId="9" fillId="0" borderId="5" xfId="0" applyFont="1" applyBorder="1"/>
    <xf numFmtId="0" fontId="9" fillId="0" borderId="7" xfId="0" applyFont="1" applyBorder="1"/>
    <xf numFmtId="0" fontId="8" fillId="3" borderId="9" xfId="0" applyFont="1" applyFill="1" applyBorder="1" applyAlignment="1">
      <alignment horizontal="center"/>
    </xf>
    <xf numFmtId="164" fontId="8" fillId="5" borderId="9" xfId="0" applyNumberFormat="1" applyFont="1" applyFill="1" applyBorder="1" applyAlignment="1">
      <alignment horizontal="center"/>
    </xf>
    <xf numFmtId="164" fontId="8" fillId="0" borderId="9" xfId="0" applyNumberFormat="1" applyFont="1" applyBorder="1" applyAlignment="1">
      <alignment horizontal="center"/>
    </xf>
    <xf numFmtId="44" fontId="8" fillId="4" borderId="9" xfId="3" applyFont="1" applyFill="1" applyBorder="1" applyAlignment="1">
      <alignment horizontal="center"/>
    </xf>
    <xf numFmtId="44" fontId="9" fillId="0" borderId="0" xfId="3" applyFont="1"/>
    <xf numFmtId="44" fontId="9" fillId="0" borderId="0" xfId="3" applyFont="1" applyAlignment="1">
      <alignment horizontal="center"/>
    </xf>
    <xf numFmtId="44" fontId="8" fillId="3" borderId="1" xfId="3" applyFont="1" applyFill="1" applyBorder="1" applyAlignment="1">
      <alignment horizontal="center"/>
    </xf>
    <xf numFmtId="44" fontId="8" fillId="5" borderId="1" xfId="3" applyFont="1" applyFill="1" applyBorder="1" applyAlignment="1">
      <alignment horizontal="center"/>
    </xf>
    <xf numFmtId="44" fontId="9" fillId="5" borderId="1" xfId="3" applyFont="1" applyFill="1" applyBorder="1" applyAlignment="1">
      <alignment horizontal="center"/>
    </xf>
    <xf numFmtId="44" fontId="8" fillId="0" borderId="1" xfId="3" applyFont="1" applyFill="1" applyBorder="1" applyAlignment="1">
      <alignment horizontal="center"/>
    </xf>
    <xf numFmtId="44" fontId="9" fillId="0" borderId="1" xfId="3" applyFont="1" applyFill="1" applyBorder="1" applyAlignment="1">
      <alignment horizontal="center"/>
    </xf>
    <xf numFmtId="44" fontId="8" fillId="0" borderId="0" xfId="3" applyFont="1" applyAlignment="1"/>
    <xf numFmtId="44" fontId="9" fillId="0" borderId="0" xfId="3" applyFont="1" applyAlignment="1"/>
    <xf numFmtId="44" fontId="9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44" fontId="8" fillId="4" borderId="1" xfId="3" applyFont="1" applyFill="1" applyBorder="1" applyAlignment="1">
      <alignment horizontal="center"/>
    </xf>
    <xf numFmtId="44" fontId="9" fillId="0" borderId="4" xfId="3" applyFont="1" applyBorder="1"/>
    <xf numFmtId="44" fontId="9" fillId="0" borderId="4" xfId="3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44" fontId="9" fillId="0" borderId="0" xfId="3" applyFont="1" applyBorder="1"/>
    <xf numFmtId="44" fontId="9" fillId="0" borderId="0" xfId="3" applyFont="1" applyBorder="1" applyAlignment="1">
      <alignment horizontal="center"/>
    </xf>
    <xf numFmtId="0" fontId="2" fillId="0" borderId="8" xfId="0" applyFont="1" applyBorder="1" applyAlignment="1">
      <alignment horizontal="left" indent="3"/>
    </xf>
    <xf numFmtId="0" fontId="9" fillId="5" borderId="7" xfId="0" applyFont="1" applyFill="1" applyBorder="1" applyAlignment="1">
      <alignment horizontal="center"/>
    </xf>
    <xf numFmtId="0" fontId="9" fillId="5" borderId="9" xfId="0" applyFont="1" applyFill="1" applyBorder="1" applyAlignment="1">
      <alignment horizontal="center"/>
    </xf>
    <xf numFmtId="9" fontId="9" fillId="0" borderId="5" xfId="4" applyFont="1" applyBorder="1" applyAlignment="1">
      <alignment horizontal="center"/>
    </xf>
    <xf numFmtId="9" fontId="9" fillId="0" borderId="7" xfId="4" applyFont="1" applyBorder="1" applyAlignment="1">
      <alignment horizontal="center"/>
    </xf>
    <xf numFmtId="9" fontId="8" fillId="0" borderId="9" xfId="4" applyFont="1" applyBorder="1" applyAlignment="1">
      <alignment horizontal="center"/>
    </xf>
    <xf numFmtId="9" fontId="9" fillId="0" borderId="7" xfId="4" applyFont="1" applyFill="1" applyBorder="1" applyAlignment="1">
      <alignment horizontal="center"/>
    </xf>
    <xf numFmtId="9" fontId="9" fillId="0" borderId="9" xfId="4" applyFont="1" applyBorder="1" applyAlignment="1">
      <alignment horizontal="center"/>
    </xf>
    <xf numFmtId="9" fontId="9" fillId="0" borderId="0" xfId="4" applyFont="1" applyAlignment="1">
      <alignment horizontal="center"/>
    </xf>
    <xf numFmtId="0" fontId="12" fillId="6" borderId="10" xfId="0" applyFont="1" applyFill="1" applyBorder="1" applyAlignment="1">
      <alignment horizontal="left" vertical="center" indent="3"/>
    </xf>
    <xf numFmtId="44" fontId="12" fillId="6" borderId="11" xfId="3" applyFont="1" applyFill="1" applyBorder="1" applyAlignment="1">
      <alignment horizontal="center" vertical="center"/>
    </xf>
    <xf numFmtId="44" fontId="12" fillId="6" borderId="17" xfId="3" applyFont="1" applyFill="1" applyBorder="1" applyAlignment="1">
      <alignment horizontal="center" vertical="center"/>
    </xf>
    <xf numFmtId="9" fontId="8" fillId="6" borderId="18" xfId="4" applyFont="1" applyFill="1" applyBorder="1" applyAlignment="1">
      <alignment horizontal="center"/>
    </xf>
    <xf numFmtId="44" fontId="12" fillId="6" borderId="12" xfId="3" applyFont="1" applyFill="1" applyBorder="1" applyAlignment="1">
      <alignment horizontal="center" vertical="center"/>
    </xf>
    <xf numFmtId="44" fontId="11" fillId="0" borderId="1" xfId="3" applyFont="1" applyBorder="1" applyAlignment="1">
      <alignment horizontal="center"/>
    </xf>
    <xf numFmtId="44" fontId="11" fillId="7" borderId="9" xfId="3" applyFont="1" applyFill="1" applyBorder="1" applyAlignment="1" applyProtection="1">
      <alignment horizontal="center"/>
      <protection locked="0"/>
    </xf>
    <xf numFmtId="44" fontId="9" fillId="7" borderId="9" xfId="3" applyFont="1" applyFill="1" applyBorder="1" applyAlignment="1" applyProtection="1">
      <alignment horizontal="center"/>
      <protection locked="0"/>
    </xf>
    <xf numFmtId="44" fontId="8" fillId="7" borderId="9" xfId="3" applyFont="1" applyFill="1" applyBorder="1" applyAlignment="1" applyProtection="1">
      <alignment horizontal="center"/>
      <protection locked="0"/>
    </xf>
    <xf numFmtId="44" fontId="8" fillId="4" borderId="15" xfId="3" applyFont="1" applyFill="1" applyBorder="1" applyAlignment="1">
      <alignment horizontal="center"/>
    </xf>
    <xf numFmtId="0" fontId="8" fillId="0" borderId="19" xfId="0" applyFont="1" applyBorder="1"/>
    <xf numFmtId="0" fontId="13" fillId="0" borderId="20" xfId="0" applyFont="1" applyBorder="1" applyAlignment="1">
      <alignment horizontal="left" vertical="center" indent="1"/>
    </xf>
    <xf numFmtId="0" fontId="11" fillId="0" borderId="20" xfId="0" applyFont="1" applyBorder="1" applyAlignment="1">
      <alignment horizontal="left" indent="1"/>
    </xf>
    <xf numFmtId="0" fontId="13" fillId="0" borderId="16" xfId="0" applyFont="1" applyBorder="1" applyAlignment="1">
      <alignment horizontal="left" vertical="center" indent="1"/>
    </xf>
    <xf numFmtId="44" fontId="9" fillId="0" borderId="15" xfId="3" applyFont="1" applyFill="1" applyBorder="1" applyAlignment="1">
      <alignment horizontal="center"/>
    </xf>
    <xf numFmtId="0" fontId="11" fillId="0" borderId="20" xfId="0" applyFont="1" applyBorder="1" applyAlignment="1">
      <alignment horizontal="left" vertical="center" wrapText="1" indent="1"/>
    </xf>
    <xf numFmtId="44" fontId="12" fillId="6" borderId="2" xfId="3" applyFont="1" applyFill="1" applyBorder="1" applyAlignment="1">
      <alignment horizontal="center"/>
    </xf>
    <xf numFmtId="44" fontId="11" fillId="0" borderId="2" xfId="3" applyFont="1" applyBorder="1" applyAlignment="1">
      <alignment horizontal="center"/>
    </xf>
    <xf numFmtId="44" fontId="11" fillId="0" borderId="1" xfId="3" applyFont="1" applyFill="1" applyBorder="1" applyAlignment="1">
      <alignment horizontal="center"/>
    </xf>
    <xf numFmtId="0" fontId="11" fillId="0" borderId="20" xfId="0" applyFont="1" applyBorder="1" applyAlignment="1">
      <alignment horizontal="left" vertical="center" wrapText="1"/>
    </xf>
    <xf numFmtId="44" fontId="9" fillId="0" borderId="15" xfId="3" applyFont="1" applyBorder="1" applyAlignment="1">
      <alignment horizontal="center" vertical="center"/>
    </xf>
    <xf numFmtId="44" fontId="9" fillId="0" borderId="2" xfId="3" applyFont="1" applyBorder="1" applyAlignment="1">
      <alignment horizontal="center" vertical="center"/>
    </xf>
    <xf numFmtId="44" fontId="11" fillId="0" borderId="1" xfId="3" applyFont="1" applyBorder="1" applyAlignment="1">
      <alignment horizontal="center" vertical="center"/>
    </xf>
    <xf numFmtId="9" fontId="9" fillId="0" borderId="9" xfId="4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44" fontId="11" fillId="0" borderId="15" xfId="3" applyFont="1" applyBorder="1" applyAlignment="1">
      <alignment horizontal="center"/>
    </xf>
    <xf numFmtId="44" fontId="11" fillId="0" borderId="2" xfId="0" applyNumberFormat="1" applyFont="1" applyBorder="1" applyAlignment="1">
      <alignment horizontal="center"/>
    </xf>
    <xf numFmtId="44" fontId="11" fillId="2" borderId="1" xfId="3" applyFont="1" applyFill="1" applyBorder="1" applyAlignment="1">
      <alignment horizontal="center"/>
    </xf>
    <xf numFmtId="44" fontId="11" fillId="0" borderId="15" xfId="3" applyFont="1" applyFill="1" applyBorder="1" applyAlignment="1">
      <alignment horizontal="center"/>
    </xf>
    <xf numFmtId="44" fontId="9" fillId="0" borderId="2" xfId="3" applyFont="1" applyBorder="1" applyAlignment="1">
      <alignment horizontal="center"/>
    </xf>
    <xf numFmtId="44" fontId="9" fillId="0" borderId="15" xfId="3" applyFont="1" applyBorder="1" applyAlignment="1">
      <alignment horizontal="center"/>
    </xf>
    <xf numFmtId="44" fontId="11" fillId="0" borderId="21" xfId="3" applyFont="1" applyBorder="1" applyAlignment="1">
      <alignment horizontal="center"/>
    </xf>
    <xf numFmtId="44" fontId="11" fillId="0" borderId="22" xfId="3" applyFont="1" applyFill="1" applyBorder="1" applyAlignment="1">
      <alignment horizontal="center"/>
    </xf>
    <xf numFmtId="44" fontId="11" fillId="0" borderId="23" xfId="3" applyFont="1" applyBorder="1" applyAlignment="1">
      <alignment horizontal="center"/>
    </xf>
    <xf numFmtId="0" fontId="3" fillId="0" borderId="0" xfId="0" applyFont="1"/>
    <xf numFmtId="44" fontId="9" fillId="8" borderId="9" xfId="3" applyFont="1" applyFill="1" applyBorder="1" applyAlignment="1" applyProtection="1">
      <alignment horizontal="center"/>
      <protection locked="0"/>
    </xf>
    <xf numFmtId="44" fontId="9" fillId="9" borderId="2" xfId="0" applyNumberFormat="1" applyFont="1" applyFill="1" applyBorder="1" applyAlignment="1">
      <alignment horizontal="center"/>
    </xf>
    <xf numFmtId="44" fontId="9" fillId="9" borderId="1" xfId="0" applyNumberFormat="1" applyFont="1" applyFill="1" applyBorder="1" applyAlignment="1">
      <alignment horizontal="center"/>
    </xf>
    <xf numFmtId="44" fontId="11" fillId="10" borderId="15" xfId="3" applyFont="1" applyFill="1" applyBorder="1" applyAlignment="1">
      <alignment horizontal="center"/>
    </xf>
    <xf numFmtId="44" fontId="9" fillId="0" borderId="14" xfId="3" applyFont="1" applyBorder="1" applyAlignment="1">
      <alignment horizontal="center"/>
    </xf>
    <xf numFmtId="44" fontId="9" fillId="0" borderId="2" xfId="3" applyFont="1" applyBorder="1" applyAlignment="1">
      <alignment horizontal="center"/>
    </xf>
    <xf numFmtId="44" fontId="9" fillId="0" borderId="15" xfId="3" applyFont="1" applyBorder="1" applyAlignment="1">
      <alignment horizontal="center"/>
    </xf>
    <xf numFmtId="0" fontId="14" fillId="6" borderId="0" xfId="0" applyFont="1" applyFill="1" applyAlignment="1">
      <alignment horizontal="center"/>
    </xf>
    <xf numFmtId="0" fontId="14" fillId="6" borderId="7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6" fillId="6" borderId="7" xfId="0" applyFont="1" applyFill="1" applyBorder="1" applyAlignment="1">
      <alignment horizontal="center"/>
    </xf>
    <xf numFmtId="0" fontId="7" fillId="6" borderId="6" xfId="0" applyFont="1" applyFill="1" applyBorder="1" applyAlignment="1">
      <alignment horizontal="center"/>
    </xf>
    <xf numFmtId="0" fontId="7" fillId="6" borderId="0" xfId="0" applyFont="1" applyFill="1" applyAlignment="1">
      <alignment horizontal="center"/>
    </xf>
    <xf numFmtId="0" fontId="7" fillId="6" borderId="7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44" fontId="6" fillId="6" borderId="7" xfId="0" applyNumberFormat="1" applyFont="1" applyFill="1" applyBorder="1" applyAlignment="1">
      <alignment horizontal="center"/>
    </xf>
    <xf numFmtId="0" fontId="21" fillId="6" borderId="6" xfId="0" applyFont="1" applyFill="1" applyBorder="1" applyAlignment="1">
      <alignment horizontal="center"/>
    </xf>
    <xf numFmtId="0" fontId="21" fillId="6" borderId="0" xfId="0" applyFont="1" applyFill="1" applyAlignment="1">
      <alignment horizontal="center"/>
    </xf>
    <xf numFmtId="0" fontId="21" fillId="6" borderId="7" xfId="0" applyFont="1" applyFill="1" applyBorder="1" applyAlignment="1">
      <alignment horizontal="center"/>
    </xf>
  </cellXfs>
  <cellStyles count="5">
    <cellStyle name="Currency" xfId="3" builtinId="4"/>
    <cellStyle name="Currency 2" xfId="2" xr:uid="{00000000-0005-0000-0000-000000000000}"/>
    <cellStyle name="Normal" xfId="0" builtinId="0"/>
    <cellStyle name="Normal 2" xfId="1" xr:uid="{00000000-0005-0000-0000-000002000000}"/>
    <cellStyle name="Percent" xfId="4" builtinId="5"/>
  </cellStyles>
  <dxfs count="0"/>
  <tableStyles count="0" defaultTableStyle="TableStyleMedium2" defaultPivotStyle="PivotStyleLight16"/>
  <colors>
    <mruColors>
      <color rgb="FF8616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dmin RLI" id="{5846770D-7613-4DB1-AFE0-C235560AF359}" userId="4e376aaeace811a9" providerId="Windows Live"/>
  <person displayName="Jo Compson" id="{EB4333F9-8C7C-4392-8420-C2D7071C7F48}" userId="S::admin@rugbyleagueipswich487.onmicrosoft.com::8c28f66e-4098-472f-82b4-c04e98569eae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4" dT="2023-11-01T05:38:11.55" personId="{5846770D-7613-4DB1-AFE0-C235560AF359}" id="{8570D1E6-DEA5-4812-93C2-576E612C7EBA}">
    <text>TD#1 interest.</text>
  </threadedComment>
  <threadedComment ref="I14" dT="2023-11-01T05:39:44.43" personId="{5846770D-7613-4DB1-AFE0-C235560AF359}" id="{4C1FE998-5E6E-4490-9B25-AB355F63873C}">
    <text>TD#2 interest May 23 - May 24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26" dT="2024-03-04T04:34:46.53" personId="{5846770D-7613-4DB1-AFE0-C235560AF359}" id="{D37C9061-7B3E-45BF-8495-E31D3B626A8E}">
    <text>Credited off Jim Madden invoice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C27" dT="2023-05-08T05:22:09.00" personId="{5846770D-7613-4DB1-AFE0-C235560AF359}" id="{0E3056DB-5A7B-4A5C-ADC7-34E241D60B18}">
    <text>Toastmasters billed in May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B14" dT="2023-01-23T01:43:05.04" personId="{EB4333F9-8C7C-4392-8420-C2D7071C7F48}" id="{C534FD3D-ACB0-466A-881B-B256C05CE196}">
    <text>TD renewal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C21" dT="2023-07-11T03:41:56.84" personId="{5846770D-7613-4DB1-AFE0-C235560AF359}" id="{0DA26B98-ADCE-4C23-980C-188383CED675}">
    <text xml:space="preserve">Includes $20K A grade funds, reimb SB wages and office cost reimb.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Relationship Id="rId4" Type="http://schemas.microsoft.com/office/2017/10/relationships/threadedComment" Target="../threadedComments/threadedComment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Relationship Id="rId4" Type="http://schemas.microsoft.com/office/2017/10/relationships/threadedComment" Target="../threadedComments/threadedComment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Relationship Id="rId4" Type="http://schemas.microsoft.com/office/2017/10/relationships/threadedComment" Target="../threadedComments/threadedComment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61"/>
  <sheetViews>
    <sheetView zoomScale="70" zoomScaleNormal="70" workbookViewId="0">
      <pane xSplit="1" ySplit="12" topLeftCell="G25" activePane="bottomRight" state="frozen"/>
      <selection pane="topRight" activeCell="B1" sqref="B1"/>
      <selection pane="bottomLeft" activeCell="A13" sqref="A13"/>
      <selection pane="bottomRight" activeCell="J43" sqref="J43"/>
    </sheetView>
  </sheetViews>
  <sheetFormatPr defaultRowHeight="19.8" x14ac:dyDescent="0.4"/>
  <cols>
    <col min="1" max="1" width="47.5546875" style="2" customWidth="1"/>
    <col min="2" max="10" width="20.6640625" style="40" customWidth="1"/>
    <col min="11" max="13" width="20.6640625" style="41" customWidth="1"/>
    <col min="14" max="15" width="20.6640625" style="27" customWidth="1"/>
    <col min="16" max="16" width="20.6640625" style="65" customWidth="1"/>
    <col min="17" max="17" width="20.44140625" bestFit="1" customWidth="1"/>
  </cols>
  <sheetData>
    <row r="1" spans="1:19" hidden="1" x14ac:dyDescent="0.4">
      <c r="A1" s="15"/>
      <c r="B1" s="52"/>
      <c r="C1" s="52"/>
      <c r="D1" s="52"/>
      <c r="E1" s="52"/>
      <c r="F1" s="52"/>
      <c r="G1" s="52"/>
      <c r="H1" s="52"/>
      <c r="I1" s="52"/>
      <c r="J1" s="52"/>
      <c r="K1" s="53"/>
      <c r="L1" s="53"/>
      <c r="M1" s="53"/>
      <c r="N1" s="54"/>
      <c r="O1" s="54"/>
      <c r="P1" s="60"/>
    </row>
    <row r="2" spans="1:19" ht="14.7" hidden="1" customHeight="1" x14ac:dyDescent="0.3">
      <c r="A2" s="16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9"/>
    </row>
    <row r="3" spans="1:19" ht="14.7" hidden="1" customHeight="1" x14ac:dyDescent="0.3">
      <c r="A3" s="16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9"/>
    </row>
    <row r="4" spans="1:19" ht="14.7" hidden="1" customHeight="1" x14ac:dyDescent="0.3">
      <c r="A4" s="16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9"/>
    </row>
    <row r="5" spans="1:19" hidden="1" x14ac:dyDescent="0.4">
      <c r="A5" s="16"/>
      <c r="B5" s="55"/>
      <c r="C5" s="55"/>
      <c r="D5" s="55"/>
      <c r="E5" s="55"/>
      <c r="F5" s="55"/>
      <c r="G5" s="55"/>
      <c r="H5" s="55"/>
      <c r="I5" s="55"/>
      <c r="J5" s="55"/>
      <c r="K5" s="56"/>
      <c r="L5" s="56"/>
      <c r="M5" s="56"/>
      <c r="P5" s="61"/>
    </row>
    <row r="6" spans="1:19" ht="14.7" hidden="1" customHeight="1" x14ac:dyDescent="0.3">
      <c r="A6" s="16"/>
      <c r="B6" s="110" t="s">
        <v>0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1"/>
    </row>
    <row r="7" spans="1:19" ht="14.7" hidden="1" customHeight="1" x14ac:dyDescent="0.3">
      <c r="A7" s="16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1"/>
    </row>
    <row r="8" spans="1:19" hidden="1" x14ac:dyDescent="0.4">
      <c r="A8" s="16"/>
      <c r="B8" s="55"/>
      <c r="C8" s="55"/>
      <c r="D8" s="55"/>
      <c r="E8" s="55"/>
      <c r="F8" s="55"/>
      <c r="G8" s="55"/>
      <c r="H8" s="55"/>
      <c r="I8" s="55"/>
      <c r="J8" s="55"/>
      <c r="K8" s="56"/>
      <c r="L8" s="56"/>
      <c r="M8" s="56"/>
      <c r="P8" s="61"/>
    </row>
    <row r="9" spans="1:19" hidden="1" x14ac:dyDescent="0.4">
      <c r="A9" s="16"/>
      <c r="B9" s="55"/>
      <c r="C9" s="55"/>
      <c r="D9" s="55"/>
      <c r="E9" s="55"/>
      <c r="F9" s="55"/>
      <c r="G9" s="55"/>
      <c r="H9" s="55"/>
      <c r="I9" s="55"/>
      <c r="J9" s="55"/>
      <c r="K9" s="56"/>
      <c r="L9" s="56"/>
      <c r="M9" s="56"/>
      <c r="P9" s="61"/>
    </row>
    <row r="10" spans="1:19" x14ac:dyDescent="0.4">
      <c r="A10" s="17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28"/>
      <c r="O10" s="28"/>
      <c r="P10" s="36"/>
    </row>
    <row r="11" spans="1:19" s="1" customFormat="1" x14ac:dyDescent="0.4">
      <c r="A11" s="57"/>
      <c r="B11" s="12" t="s">
        <v>1</v>
      </c>
      <c r="C11" s="12" t="s">
        <v>2</v>
      </c>
      <c r="D11" s="12" t="s">
        <v>3</v>
      </c>
      <c r="E11" s="12" t="s">
        <v>4</v>
      </c>
      <c r="F11" s="12" t="s">
        <v>5</v>
      </c>
      <c r="G11" s="12" t="s">
        <v>6</v>
      </c>
      <c r="H11" s="12" t="s">
        <v>7</v>
      </c>
      <c r="I11" s="12" t="s">
        <v>8</v>
      </c>
      <c r="J11" s="12" t="s">
        <v>9</v>
      </c>
      <c r="K11" s="12" t="s">
        <v>10</v>
      </c>
      <c r="L11" s="12" t="s">
        <v>11</v>
      </c>
      <c r="M11" s="12" t="s">
        <v>12</v>
      </c>
      <c r="N11" s="29" t="s">
        <v>13</v>
      </c>
      <c r="O11" s="29" t="s">
        <v>14</v>
      </c>
      <c r="P11" s="62" t="s">
        <v>15</v>
      </c>
      <c r="Q11" s="1" t="s">
        <v>16</v>
      </c>
    </row>
    <row r="12" spans="1:19" x14ac:dyDescent="0.4">
      <c r="A12" s="18"/>
      <c r="B12" s="43"/>
      <c r="C12" s="43"/>
      <c r="D12" s="43"/>
      <c r="E12" s="43"/>
      <c r="F12" s="43"/>
      <c r="G12" s="43"/>
      <c r="H12" s="44"/>
      <c r="I12" s="44"/>
      <c r="J12" s="44"/>
      <c r="K12" s="44"/>
      <c r="L12" s="44"/>
      <c r="M12" s="44"/>
      <c r="N12" s="31"/>
      <c r="O12" s="31"/>
      <c r="P12" s="58"/>
    </row>
    <row r="13" spans="1:19" x14ac:dyDescent="0.4">
      <c r="A13" s="22" t="s">
        <v>17</v>
      </c>
      <c r="B13" s="45"/>
      <c r="C13" s="45"/>
      <c r="D13" s="45"/>
      <c r="E13" s="45"/>
      <c r="F13" s="45"/>
      <c r="G13" s="45"/>
      <c r="H13" s="46"/>
      <c r="I13" s="46"/>
      <c r="J13" s="46"/>
      <c r="K13" s="46"/>
      <c r="L13" s="46"/>
      <c r="M13" s="46"/>
      <c r="N13" s="10"/>
      <c r="O13" s="10"/>
      <c r="P13" s="63"/>
    </row>
    <row r="14" spans="1:19" x14ac:dyDescent="0.4">
      <c r="A14" s="25" t="s">
        <v>18</v>
      </c>
      <c r="B14" s="46">
        <v>0.8</v>
      </c>
      <c r="C14" s="46">
        <v>0.8</v>
      </c>
      <c r="D14" s="46">
        <v>0.8</v>
      </c>
      <c r="E14" s="46">
        <v>1000</v>
      </c>
      <c r="F14" s="46">
        <v>0.8</v>
      </c>
      <c r="G14" s="46">
        <v>0.8</v>
      </c>
      <c r="H14" s="46">
        <v>0.8</v>
      </c>
      <c r="I14" s="46">
        <v>1000</v>
      </c>
      <c r="J14" s="46">
        <v>0.8</v>
      </c>
      <c r="K14" s="46">
        <v>0.8</v>
      </c>
      <c r="L14" s="46">
        <v>0.8</v>
      </c>
      <c r="M14" s="46">
        <v>400</v>
      </c>
      <c r="N14" s="13">
        <f>SUM(B14:M14)</f>
        <v>2407.1999999999998</v>
      </c>
      <c r="O14" s="102">
        <f>October!C14+November!C14+December!C14+January!C14+February!C14+March!C14+April!C14+May!C14+June!C14+July!C14+August!C14+September!C14</f>
        <v>1108.48</v>
      </c>
      <c r="P14" s="64">
        <f>O14/N14</f>
        <v>0.46048521103356599</v>
      </c>
    </row>
    <row r="15" spans="1:19" x14ac:dyDescent="0.4">
      <c r="A15" s="25" t="s">
        <v>19</v>
      </c>
      <c r="B15" s="46">
        <v>0</v>
      </c>
      <c r="C15" s="46">
        <v>0</v>
      </c>
      <c r="D15" s="46">
        <v>0</v>
      </c>
      <c r="E15" s="46">
        <v>0</v>
      </c>
      <c r="F15" s="46">
        <v>0</v>
      </c>
      <c r="G15" s="46">
        <v>5000</v>
      </c>
      <c r="H15" s="84">
        <v>1500</v>
      </c>
      <c r="I15" s="46">
        <v>1500</v>
      </c>
      <c r="J15" s="46">
        <v>1500</v>
      </c>
      <c r="K15" s="46">
        <v>1500</v>
      </c>
      <c r="L15" s="46">
        <v>26500</v>
      </c>
      <c r="M15" s="46">
        <v>25000</v>
      </c>
      <c r="N15" s="13">
        <f>SUM(B15:M15)</f>
        <v>62500</v>
      </c>
      <c r="O15" s="102">
        <f>October!C15+November!C15+December!C15+January!C15+February!C15+March!C15+April!C15+May!C15+June!C15+July!C15+August!C15+September!C15</f>
        <v>63.64</v>
      </c>
      <c r="P15" s="64">
        <f t="shared" ref="P15:P28" si="0">O15/N15</f>
        <v>1.0182400000000001E-3</v>
      </c>
      <c r="Q15" s="100"/>
      <c r="R15" s="100"/>
      <c r="S15" s="100"/>
    </row>
    <row r="16" spans="1:19" x14ac:dyDescent="0.4">
      <c r="A16" s="25" t="s">
        <v>20</v>
      </c>
      <c r="B16" s="46">
        <v>0</v>
      </c>
      <c r="C16" s="46">
        <v>0</v>
      </c>
      <c r="D16" s="46">
        <v>0</v>
      </c>
      <c r="E16" s="46">
        <v>0</v>
      </c>
      <c r="F16" s="46">
        <v>0</v>
      </c>
      <c r="G16" s="46">
        <v>1500</v>
      </c>
      <c r="H16" s="84">
        <v>1500</v>
      </c>
      <c r="I16" s="46">
        <v>2500</v>
      </c>
      <c r="J16" s="46">
        <v>2000</v>
      </c>
      <c r="K16" s="46">
        <v>2000</v>
      </c>
      <c r="L16" s="46">
        <v>15000</v>
      </c>
      <c r="M16" s="46">
        <v>15000</v>
      </c>
      <c r="N16" s="13">
        <f>SUM(B16:M16)</f>
        <v>39500</v>
      </c>
      <c r="O16" s="102">
        <f>October!C16+November!C16+December!C16+January!C16+February!C16+March!C16+April!C16+May!C16+June!C16+July!C16+August!C16+September!C16</f>
        <v>-1364.5</v>
      </c>
      <c r="P16" s="64">
        <f t="shared" si="0"/>
        <v>-3.4544303797468354E-2</v>
      </c>
      <c r="Q16" s="100"/>
      <c r="R16" s="100"/>
      <c r="S16" s="100"/>
    </row>
    <row r="17" spans="1:19" x14ac:dyDescent="0.4">
      <c r="A17" s="25" t="s">
        <v>21</v>
      </c>
      <c r="B17" s="46"/>
      <c r="C17" s="46">
        <v>0</v>
      </c>
      <c r="D17" s="46">
        <v>0</v>
      </c>
      <c r="E17" s="46">
        <v>0</v>
      </c>
      <c r="F17" s="46">
        <v>0</v>
      </c>
      <c r="G17" s="46">
        <v>0</v>
      </c>
      <c r="H17" s="84">
        <v>1000</v>
      </c>
      <c r="I17" s="46">
        <v>1000</v>
      </c>
      <c r="J17" s="46">
        <v>1000</v>
      </c>
      <c r="K17" s="46">
        <v>1000</v>
      </c>
      <c r="L17" s="46">
        <v>1000</v>
      </c>
      <c r="M17" s="46">
        <v>0</v>
      </c>
      <c r="N17" s="13">
        <f t="shared" ref="N17:N29" si="1">SUM(B17:M17)</f>
        <v>5000</v>
      </c>
      <c r="O17" s="102">
        <f>October!C17+November!C17+December!C17+January!C17+February!C17+March!C17+April!C17+May!C17+June!C17+July!C17+August!C17+September!C17</f>
        <v>0</v>
      </c>
      <c r="P17" s="64">
        <f t="shared" si="0"/>
        <v>0</v>
      </c>
      <c r="Q17" s="100"/>
      <c r="R17" s="100"/>
      <c r="S17" s="100"/>
    </row>
    <row r="18" spans="1:19" x14ac:dyDescent="0.4">
      <c r="A18" s="25" t="s">
        <v>22</v>
      </c>
      <c r="B18" s="46">
        <v>0</v>
      </c>
      <c r="C18" s="46">
        <v>0</v>
      </c>
      <c r="D18" s="46">
        <v>0</v>
      </c>
      <c r="E18" s="46">
        <v>0</v>
      </c>
      <c r="F18" s="84">
        <v>0</v>
      </c>
      <c r="G18" s="84">
        <v>0</v>
      </c>
      <c r="H18" s="84">
        <v>0</v>
      </c>
      <c r="I18" s="84">
        <v>0</v>
      </c>
      <c r="J18" s="84">
        <v>0</v>
      </c>
      <c r="K18" s="84">
        <v>0</v>
      </c>
      <c r="L18" s="84">
        <v>3000</v>
      </c>
      <c r="M18" s="46">
        <v>3000</v>
      </c>
      <c r="N18" s="13">
        <f t="shared" si="1"/>
        <v>6000</v>
      </c>
      <c r="O18" s="102">
        <f>October!C18+November!C18+December!C18+January!C18+February!C18+March!C18+April!C18+May!C18+June!C18+July!C18+August!C18+September!C18</f>
        <v>0</v>
      </c>
      <c r="P18" s="64">
        <f t="shared" si="0"/>
        <v>0</v>
      </c>
      <c r="Q18" s="100"/>
      <c r="R18" s="100"/>
      <c r="S18" s="100"/>
    </row>
    <row r="19" spans="1:19" x14ac:dyDescent="0.4">
      <c r="A19" s="25" t="s">
        <v>23</v>
      </c>
      <c r="B19" s="46">
        <v>0</v>
      </c>
      <c r="C19" s="46">
        <v>0</v>
      </c>
      <c r="D19" s="9">
        <v>0</v>
      </c>
      <c r="E19" s="9">
        <v>0</v>
      </c>
      <c r="F19" s="8">
        <v>0</v>
      </c>
      <c r="G19" s="8">
        <v>500</v>
      </c>
      <c r="H19" s="8">
        <v>0</v>
      </c>
      <c r="I19" s="84">
        <v>0</v>
      </c>
      <c r="J19" s="84">
        <v>0</v>
      </c>
      <c r="K19" s="84">
        <v>0</v>
      </c>
      <c r="L19" s="84">
        <v>20000</v>
      </c>
      <c r="M19" s="46">
        <v>20000</v>
      </c>
      <c r="N19" s="13">
        <f t="shared" si="1"/>
        <v>40500</v>
      </c>
      <c r="O19" s="102">
        <f>October!C19+November!C19+December!C19+January!C19+February!C19+March!C19+April!C19+May!C19+June!C19+July!C19+August!C19+September!C19</f>
        <v>0</v>
      </c>
      <c r="P19" s="64">
        <f t="shared" si="0"/>
        <v>0</v>
      </c>
      <c r="Q19" s="100"/>
      <c r="R19" s="100"/>
      <c r="S19" s="100"/>
    </row>
    <row r="20" spans="1:19" x14ac:dyDescent="0.4">
      <c r="A20" s="25" t="s">
        <v>24</v>
      </c>
      <c r="B20" s="46">
        <v>0</v>
      </c>
      <c r="C20" s="46">
        <v>0</v>
      </c>
      <c r="D20" s="9">
        <v>0</v>
      </c>
      <c r="E20" s="9">
        <v>0</v>
      </c>
      <c r="F20" s="8">
        <v>0</v>
      </c>
      <c r="G20" s="8">
        <v>2500</v>
      </c>
      <c r="H20" s="84">
        <v>0</v>
      </c>
      <c r="I20" s="84">
        <v>0</v>
      </c>
      <c r="J20" s="84">
        <v>0</v>
      </c>
      <c r="K20" s="84">
        <v>0</v>
      </c>
      <c r="L20" s="84">
        <v>0</v>
      </c>
      <c r="M20" s="46">
        <v>0</v>
      </c>
      <c r="N20" s="13">
        <f t="shared" si="1"/>
        <v>2500</v>
      </c>
      <c r="O20" s="102">
        <f>October!C20+November!C20+December!C20+January!C20+February!C20+March!C20+April!C20+May!C20+June!C20+July!C20+August!C20+September!C20</f>
        <v>11000</v>
      </c>
      <c r="P20" s="64">
        <f t="shared" si="0"/>
        <v>4.4000000000000004</v>
      </c>
      <c r="Q20" s="100"/>
      <c r="R20" s="100"/>
      <c r="S20" s="100"/>
    </row>
    <row r="21" spans="1:19" x14ac:dyDescent="0.4">
      <c r="A21" s="25" t="s">
        <v>25</v>
      </c>
      <c r="B21" s="46">
        <v>1000</v>
      </c>
      <c r="C21" s="46">
        <v>1000</v>
      </c>
      <c r="D21" s="46">
        <v>1000</v>
      </c>
      <c r="E21" s="46">
        <v>1000</v>
      </c>
      <c r="F21" s="46">
        <v>1800</v>
      </c>
      <c r="G21" s="46">
        <v>1000</v>
      </c>
      <c r="H21" s="46">
        <v>1000</v>
      </c>
      <c r="I21" s="46">
        <v>1000</v>
      </c>
      <c r="J21" s="46">
        <v>1000</v>
      </c>
      <c r="K21" s="46">
        <v>1000</v>
      </c>
      <c r="L21" s="46">
        <v>1000</v>
      </c>
      <c r="M21" s="46">
        <v>1000</v>
      </c>
      <c r="N21" s="13">
        <f t="shared" si="1"/>
        <v>12800</v>
      </c>
      <c r="O21" s="102">
        <f>October!C21+November!C21+December!C21+January!C21+February!C21+March!C21+April!C21+May!C21+June!C21+July!C21+August!C21+September!C21</f>
        <v>5736.8899999999994</v>
      </c>
      <c r="P21" s="64">
        <f t="shared" si="0"/>
        <v>0.44819453124999997</v>
      </c>
      <c r="Q21" s="100"/>
      <c r="R21" s="100"/>
      <c r="S21" s="100"/>
    </row>
    <row r="22" spans="1:19" x14ac:dyDescent="0.4">
      <c r="A22" s="25" t="s">
        <v>26</v>
      </c>
      <c r="B22" s="46">
        <v>0</v>
      </c>
      <c r="C22" s="46">
        <v>0</v>
      </c>
      <c r="D22" s="9">
        <v>0</v>
      </c>
      <c r="E22" s="9">
        <v>0</v>
      </c>
      <c r="F22" s="8">
        <v>0</v>
      </c>
      <c r="G22" s="8">
        <v>2500</v>
      </c>
      <c r="H22" s="84">
        <v>8000</v>
      </c>
      <c r="I22" s="84">
        <v>10000</v>
      </c>
      <c r="J22" s="84">
        <v>10000</v>
      </c>
      <c r="K22" s="84">
        <v>12000</v>
      </c>
      <c r="L22" s="84">
        <v>12000</v>
      </c>
      <c r="M22" s="46">
        <v>0</v>
      </c>
      <c r="N22" s="13">
        <f t="shared" si="1"/>
        <v>54500</v>
      </c>
      <c r="O22" s="102">
        <f>October!C22+November!C22+December!C22+January!C22+February!C22+March!C22+April!C22+May!C22+June!C22+July!C22+August!C22+September!C22</f>
        <v>0</v>
      </c>
      <c r="P22" s="64">
        <f t="shared" si="0"/>
        <v>0</v>
      </c>
      <c r="Q22" s="100"/>
      <c r="R22" s="100"/>
      <c r="S22" s="100"/>
    </row>
    <row r="23" spans="1:19" x14ac:dyDescent="0.4">
      <c r="A23" s="25" t="s">
        <v>27</v>
      </c>
      <c r="B23" s="46">
        <v>0</v>
      </c>
      <c r="C23" s="46">
        <v>0</v>
      </c>
      <c r="D23" s="9">
        <v>0</v>
      </c>
      <c r="E23" s="9">
        <v>0</v>
      </c>
      <c r="F23" s="8">
        <v>500</v>
      </c>
      <c r="G23" s="8">
        <v>500</v>
      </c>
      <c r="H23" s="84">
        <v>500</v>
      </c>
      <c r="I23" s="84">
        <v>500</v>
      </c>
      <c r="J23" s="84">
        <v>400</v>
      </c>
      <c r="K23" s="84">
        <v>100</v>
      </c>
      <c r="L23" s="84">
        <v>0</v>
      </c>
      <c r="M23" s="46">
        <v>0</v>
      </c>
      <c r="N23" s="13">
        <f t="shared" si="1"/>
        <v>2500</v>
      </c>
      <c r="O23" s="102">
        <f>October!C23+November!C23+December!C23+January!C23+February!C23+March!C23+April!C23+May!C23+June!C23+July!C23+August!C23+September!C23</f>
        <v>2134.54</v>
      </c>
      <c r="P23" s="64">
        <f t="shared" si="0"/>
        <v>0.85381600000000002</v>
      </c>
      <c r="Q23" s="100"/>
      <c r="R23" s="100"/>
      <c r="S23" s="100"/>
    </row>
    <row r="24" spans="1:19" x14ac:dyDescent="0.4">
      <c r="A24" s="25" t="s">
        <v>28</v>
      </c>
      <c r="B24" s="46">
        <v>0</v>
      </c>
      <c r="C24" s="46">
        <v>8600</v>
      </c>
      <c r="D24" s="9">
        <v>0</v>
      </c>
      <c r="E24" s="9">
        <v>0</v>
      </c>
      <c r="F24" s="8">
        <v>0</v>
      </c>
      <c r="G24" s="8">
        <v>0</v>
      </c>
      <c r="H24" s="84">
        <v>21000</v>
      </c>
      <c r="I24" s="84">
        <v>0</v>
      </c>
      <c r="J24" s="84">
        <v>0</v>
      </c>
      <c r="K24" s="84"/>
      <c r="L24" s="84">
        <v>40000</v>
      </c>
      <c r="M24" s="46">
        <v>0</v>
      </c>
      <c r="N24" s="13">
        <f t="shared" si="1"/>
        <v>69600</v>
      </c>
      <c r="O24" s="102">
        <f>October!C24+November!C24+December!C24+January!C24+February!C24+March!C24+April!C24+May!C24+June!C24+July!C24+August!C24+September!C24</f>
        <v>9600</v>
      </c>
      <c r="P24" s="64">
        <f t="shared" si="0"/>
        <v>0.13793103448275862</v>
      </c>
      <c r="Q24" s="100"/>
      <c r="R24" s="100"/>
      <c r="S24" s="100"/>
    </row>
    <row r="25" spans="1:19" x14ac:dyDescent="0.4">
      <c r="A25" s="25" t="s">
        <v>29</v>
      </c>
      <c r="B25" s="46">
        <v>0</v>
      </c>
      <c r="C25" s="46">
        <v>0</v>
      </c>
      <c r="D25" s="9">
        <v>0</v>
      </c>
      <c r="E25" s="9">
        <v>0</v>
      </c>
      <c r="F25" s="8">
        <v>0</v>
      </c>
      <c r="G25" s="8">
        <v>0</v>
      </c>
      <c r="H25" s="84">
        <v>363.64</v>
      </c>
      <c r="I25" s="84">
        <v>0</v>
      </c>
      <c r="J25" s="84">
        <v>0</v>
      </c>
      <c r="K25" s="84">
        <v>0</v>
      </c>
      <c r="L25" s="84">
        <v>0</v>
      </c>
      <c r="M25" s="46">
        <v>0</v>
      </c>
      <c r="N25" s="13">
        <f t="shared" si="1"/>
        <v>363.64</v>
      </c>
      <c r="O25" s="102">
        <f>October!C25+November!C25+December!C25+January!C25+February!C25+March!C25+April!C25+May!C25+June!C25+July!C25+August!C25+September!C25</f>
        <v>0</v>
      </c>
      <c r="P25" s="64">
        <f t="shared" si="0"/>
        <v>0</v>
      </c>
      <c r="Q25" s="100"/>
      <c r="R25" s="100"/>
      <c r="S25" s="100"/>
    </row>
    <row r="26" spans="1:19" x14ac:dyDescent="0.4">
      <c r="A26" s="25" t="s">
        <v>30</v>
      </c>
      <c r="B26" s="46">
        <v>0</v>
      </c>
      <c r="C26" s="46">
        <v>3515.1</v>
      </c>
      <c r="D26" s="9">
        <v>5000</v>
      </c>
      <c r="E26" s="8">
        <v>17000</v>
      </c>
      <c r="F26" s="8">
        <v>2000</v>
      </c>
      <c r="G26" s="8">
        <v>8500</v>
      </c>
      <c r="H26" s="84">
        <v>500</v>
      </c>
      <c r="I26" s="84">
        <v>1100</v>
      </c>
      <c r="J26" s="84">
        <v>0</v>
      </c>
      <c r="K26" s="84">
        <v>600</v>
      </c>
      <c r="L26" s="84">
        <v>0</v>
      </c>
      <c r="M26" s="46">
        <v>600</v>
      </c>
      <c r="N26" s="13">
        <f t="shared" si="1"/>
        <v>38815.1</v>
      </c>
      <c r="O26" s="102">
        <f>October!C26+November!C26+December!C26+January!C26+February!C26+March!C26+April!C26+May!C26+June!C26+July!C26+August!C26+September!C26</f>
        <v>39258.800000000003</v>
      </c>
      <c r="P26" s="64">
        <f t="shared" si="0"/>
        <v>1.011431118301898</v>
      </c>
      <c r="Q26" s="100"/>
      <c r="R26" s="100"/>
      <c r="S26" s="100"/>
    </row>
    <row r="27" spans="1:19" x14ac:dyDescent="0.4">
      <c r="A27" s="25" t="s">
        <v>31</v>
      </c>
      <c r="B27" s="46">
        <v>180</v>
      </c>
      <c r="C27" s="46">
        <v>379.81</v>
      </c>
      <c r="D27" s="9">
        <v>1600</v>
      </c>
      <c r="E27" s="9">
        <v>60</v>
      </c>
      <c r="F27" s="8">
        <v>333</v>
      </c>
      <c r="G27" s="8">
        <v>120</v>
      </c>
      <c r="H27" s="84">
        <v>120</v>
      </c>
      <c r="I27" s="84">
        <v>120</v>
      </c>
      <c r="J27" s="84">
        <v>120</v>
      </c>
      <c r="K27" s="84">
        <v>120</v>
      </c>
      <c r="L27" s="84">
        <v>120</v>
      </c>
      <c r="M27" s="46">
        <v>120</v>
      </c>
      <c r="N27" s="13">
        <f t="shared" si="1"/>
        <v>3392.81</v>
      </c>
      <c r="O27" s="102">
        <f>October!C27+November!C27+December!C27+January!C27+February!C27+March!C27+April!C27+May!C27+June!C27+July!C27+August!C27+September!C27</f>
        <v>2466.2799999999997</v>
      </c>
      <c r="P27" s="64">
        <f t="shared" si="0"/>
        <v>0.72691367922164807</v>
      </c>
    </row>
    <row r="28" spans="1:19" x14ac:dyDescent="0.4">
      <c r="A28" s="25" t="s">
        <v>32</v>
      </c>
      <c r="B28" s="6"/>
      <c r="C28" s="6"/>
      <c r="D28" s="95"/>
      <c r="E28" s="95"/>
      <c r="F28" s="83"/>
      <c r="G28" s="83"/>
      <c r="H28" s="71">
        <v>20000</v>
      </c>
      <c r="I28" s="71"/>
      <c r="J28" s="71"/>
      <c r="K28" s="71"/>
      <c r="L28" s="71"/>
      <c r="M28" s="6">
        <v>0</v>
      </c>
      <c r="N28" s="13">
        <f t="shared" si="1"/>
        <v>20000</v>
      </c>
      <c r="O28" s="102">
        <f>October!C28+November!C28+December!C28+January!C28+February!C28+March!C28+April!C28+May!C28+June!C28+July!C28+August!C28+September!C28</f>
        <v>0</v>
      </c>
      <c r="P28" s="64">
        <f t="shared" si="0"/>
        <v>0</v>
      </c>
    </row>
    <row r="29" spans="1:19" x14ac:dyDescent="0.4">
      <c r="A29" s="25"/>
      <c r="B29" s="95"/>
      <c r="C29" s="6"/>
      <c r="D29" s="95"/>
      <c r="E29" s="95"/>
      <c r="F29" s="95"/>
      <c r="G29" s="95"/>
      <c r="H29" s="6"/>
      <c r="I29" s="6"/>
      <c r="J29" s="6"/>
      <c r="K29" s="6"/>
      <c r="L29" s="6"/>
      <c r="M29" s="6"/>
      <c r="N29" s="13">
        <f t="shared" si="1"/>
        <v>0</v>
      </c>
      <c r="O29" s="49">
        <f>October!C29+November!C29+December!C29+January!C29+February!C29+March!C29+April!C29+May!C29+June!C29+July!C29+August!C29+September!C29</f>
        <v>0</v>
      </c>
      <c r="P29" s="64"/>
    </row>
    <row r="30" spans="1:19" x14ac:dyDescent="0.4">
      <c r="A30" s="21" t="s">
        <v>33</v>
      </c>
      <c r="B30" s="32">
        <f t="shared" ref="B30:M30" si="2">SUM(B14:B29)</f>
        <v>1180.8</v>
      </c>
      <c r="C30" s="32">
        <f t="shared" si="2"/>
        <v>13495.71</v>
      </c>
      <c r="D30" s="32">
        <f t="shared" si="2"/>
        <v>7600.8</v>
      </c>
      <c r="E30" s="32">
        <f t="shared" si="2"/>
        <v>19060</v>
      </c>
      <c r="F30" s="32">
        <f t="shared" si="2"/>
        <v>4633.8</v>
      </c>
      <c r="G30" s="32">
        <f t="shared" si="2"/>
        <v>22120.799999999999</v>
      </c>
      <c r="H30" s="32">
        <f t="shared" si="2"/>
        <v>55484.44</v>
      </c>
      <c r="I30" s="32">
        <f t="shared" si="2"/>
        <v>18720</v>
      </c>
      <c r="J30" s="32">
        <f t="shared" si="2"/>
        <v>16020.8</v>
      </c>
      <c r="K30" s="32">
        <f t="shared" si="2"/>
        <v>18320.8</v>
      </c>
      <c r="L30" s="32">
        <f t="shared" si="2"/>
        <v>118620.8</v>
      </c>
      <c r="M30" s="32">
        <f t="shared" si="2"/>
        <v>65120</v>
      </c>
      <c r="N30" s="32">
        <f>SUM(N14:N28)</f>
        <v>360378.75</v>
      </c>
      <c r="O30" s="32">
        <f>SUM(O14:O29)</f>
        <v>70004.13</v>
      </c>
      <c r="P30" s="64"/>
    </row>
    <row r="31" spans="1:19" x14ac:dyDescent="0.4">
      <c r="A31" s="20"/>
      <c r="B31" s="106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61"/>
    </row>
    <row r="32" spans="1:19" x14ac:dyDescent="0.4">
      <c r="A32" s="18"/>
      <c r="B32" s="43"/>
      <c r="C32" s="43"/>
      <c r="D32" s="43"/>
      <c r="E32" s="43"/>
      <c r="F32" s="43"/>
      <c r="G32" s="43"/>
      <c r="H32" s="44"/>
      <c r="I32" s="44"/>
      <c r="J32" s="44"/>
      <c r="K32" s="44"/>
      <c r="L32" s="44"/>
      <c r="M32" s="44"/>
      <c r="N32" s="31"/>
      <c r="O32" s="31"/>
      <c r="P32" s="59"/>
    </row>
    <row r="33" spans="1:17" s="7" customFormat="1" x14ac:dyDescent="0.4">
      <c r="A33" s="76" t="s">
        <v>34</v>
      </c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61"/>
    </row>
    <row r="34" spans="1:17" s="7" customFormat="1" x14ac:dyDescent="0.4">
      <c r="A34" s="77" t="s">
        <v>35</v>
      </c>
      <c r="B34" s="96">
        <v>0</v>
      </c>
      <c r="C34" s="95">
        <v>5100</v>
      </c>
      <c r="D34" s="95">
        <v>0</v>
      </c>
      <c r="E34" s="8">
        <v>0</v>
      </c>
      <c r="F34" s="8">
        <v>0</v>
      </c>
      <c r="G34" s="9">
        <v>0</v>
      </c>
      <c r="H34" s="6">
        <v>0</v>
      </c>
      <c r="I34" s="71">
        <v>0</v>
      </c>
      <c r="J34" s="6">
        <v>0</v>
      </c>
      <c r="K34" s="6">
        <v>0</v>
      </c>
      <c r="L34" s="6">
        <v>0</v>
      </c>
      <c r="M34" s="46">
        <v>0</v>
      </c>
      <c r="N34" s="49">
        <f t="shared" ref="N34:N45" si="3">SUM(B34:M34)</f>
        <v>5100</v>
      </c>
      <c r="O34" s="103">
        <f>October!C35+November!C35+December!C35+January!C35+February!C35+March!C35+April!C35+May!C35+June!C35+July!C35+August!C35+September!C35</f>
        <v>6771</v>
      </c>
      <c r="P34" s="64">
        <f t="shared" ref="P34:P56" si="4">O34/N34</f>
        <v>1.3276470588235294</v>
      </c>
    </row>
    <row r="35" spans="1:17" s="7" customFormat="1" x14ac:dyDescent="0.4">
      <c r="A35" s="77" t="s">
        <v>36</v>
      </c>
      <c r="B35" s="96">
        <v>0</v>
      </c>
      <c r="C35" s="95">
        <v>0</v>
      </c>
      <c r="D35" s="95">
        <v>0</v>
      </c>
      <c r="E35" s="95">
        <v>0</v>
      </c>
      <c r="F35" s="95">
        <v>0</v>
      </c>
      <c r="G35" s="95">
        <v>0</v>
      </c>
      <c r="H35" s="6">
        <v>0</v>
      </c>
      <c r="I35" s="6">
        <v>0</v>
      </c>
      <c r="J35" s="6">
        <v>0</v>
      </c>
      <c r="K35" s="6">
        <v>0</v>
      </c>
      <c r="L35" s="6">
        <v>1500</v>
      </c>
      <c r="M35" s="6">
        <v>1000</v>
      </c>
      <c r="N35" s="49">
        <f t="shared" si="3"/>
        <v>2500</v>
      </c>
      <c r="O35" s="103">
        <f>October!C36+November!C36+December!C36+January!C36+February!C36+March!C36+April!C36+May!C36+June!C36+July!C36+August!C36+September!C36</f>
        <v>0</v>
      </c>
      <c r="P35" s="64">
        <f t="shared" si="4"/>
        <v>0</v>
      </c>
    </row>
    <row r="36" spans="1:17" s="7" customFormat="1" x14ac:dyDescent="0.4">
      <c r="A36" s="77" t="s">
        <v>37</v>
      </c>
      <c r="B36" s="96">
        <v>320</v>
      </c>
      <c r="C36" s="95">
        <v>5</v>
      </c>
      <c r="D36" s="95">
        <v>5</v>
      </c>
      <c r="E36" s="95">
        <v>5</v>
      </c>
      <c r="F36" s="95">
        <v>5</v>
      </c>
      <c r="G36" s="95">
        <v>200</v>
      </c>
      <c r="H36" s="95">
        <v>5</v>
      </c>
      <c r="I36" s="95">
        <v>5</v>
      </c>
      <c r="J36" s="71">
        <v>5</v>
      </c>
      <c r="K36" s="71">
        <v>5</v>
      </c>
      <c r="L36" s="71">
        <v>200</v>
      </c>
      <c r="M36" s="71">
        <v>200</v>
      </c>
      <c r="N36" s="49">
        <f t="shared" si="3"/>
        <v>960</v>
      </c>
      <c r="O36" s="103">
        <f>October!C37+November!C37+December!C37+January!C37+February!C37+March!C37+April!C37+May!C37+June!C37+July!C37+August!C37+September!C37</f>
        <v>349.77</v>
      </c>
      <c r="P36" s="64">
        <f t="shared" si="4"/>
        <v>0.36434374999999997</v>
      </c>
    </row>
    <row r="37" spans="1:17" s="7" customFormat="1" x14ac:dyDescent="0.4">
      <c r="A37" s="77" t="s">
        <v>38</v>
      </c>
      <c r="B37" s="96">
        <v>0</v>
      </c>
      <c r="C37" s="95">
        <v>0</v>
      </c>
      <c r="D37" s="6">
        <v>0</v>
      </c>
      <c r="E37" s="7">
        <v>0</v>
      </c>
      <c r="F37" s="83">
        <v>0</v>
      </c>
      <c r="G37" s="83">
        <v>7000</v>
      </c>
      <c r="H37" s="71">
        <v>0</v>
      </c>
      <c r="I37" s="71">
        <v>0</v>
      </c>
      <c r="J37" s="71">
        <v>500</v>
      </c>
      <c r="K37" s="71">
        <v>0</v>
      </c>
      <c r="L37" s="71">
        <v>15000</v>
      </c>
      <c r="M37" s="71">
        <v>15000</v>
      </c>
      <c r="N37" s="49">
        <f t="shared" si="3"/>
        <v>37500</v>
      </c>
      <c r="O37" s="103">
        <f>October!C38+November!C38+December!C38+January!C38+February!C38+March!C38+April!C38+May!C38+June!C38+July!C38+August!C38+September!C38</f>
        <v>-630.36</v>
      </c>
      <c r="P37" s="64">
        <f t="shared" si="4"/>
        <v>-1.6809600000000001E-2</v>
      </c>
      <c r="Q37"/>
    </row>
    <row r="38" spans="1:17" s="7" customFormat="1" x14ac:dyDescent="0.4">
      <c r="A38" s="78" t="s">
        <v>39</v>
      </c>
      <c r="B38" s="6">
        <v>20</v>
      </c>
      <c r="C38" s="6">
        <v>20</v>
      </c>
      <c r="D38" s="6">
        <v>20</v>
      </c>
      <c r="E38" s="6">
        <v>20</v>
      </c>
      <c r="F38" s="6">
        <v>20</v>
      </c>
      <c r="G38" s="6">
        <v>20</v>
      </c>
      <c r="H38" s="6">
        <v>20</v>
      </c>
      <c r="I38" s="6">
        <v>20</v>
      </c>
      <c r="J38" s="96">
        <v>20</v>
      </c>
      <c r="K38" s="71">
        <v>20</v>
      </c>
      <c r="L38" s="71">
        <v>20</v>
      </c>
      <c r="M38" s="71">
        <v>20</v>
      </c>
      <c r="N38" s="49">
        <f t="shared" si="3"/>
        <v>240</v>
      </c>
      <c r="O38" s="103">
        <f>October!C39+November!C39+December!C39+January!C39+February!C39+March!C39+April!C39+May!C39+June!C39+July!C39+August!C39+September!C39</f>
        <v>0</v>
      </c>
      <c r="P38" s="64">
        <f t="shared" si="4"/>
        <v>0</v>
      </c>
    </row>
    <row r="39" spans="1:17" s="7" customFormat="1" x14ac:dyDescent="0.4">
      <c r="A39" s="78" t="s">
        <v>40</v>
      </c>
      <c r="B39" s="96">
        <v>0</v>
      </c>
      <c r="C39" s="95">
        <v>0</v>
      </c>
      <c r="D39" s="95">
        <v>0</v>
      </c>
      <c r="E39" s="83">
        <v>13000</v>
      </c>
      <c r="F39" s="83">
        <v>0</v>
      </c>
      <c r="G39" s="83">
        <v>0</v>
      </c>
      <c r="H39" s="71">
        <v>0</v>
      </c>
      <c r="I39" s="71">
        <v>0</v>
      </c>
      <c r="J39" s="71"/>
      <c r="K39" s="71">
        <v>11000</v>
      </c>
      <c r="L39" s="71">
        <v>0</v>
      </c>
      <c r="M39" s="71">
        <v>2000</v>
      </c>
      <c r="N39" s="49">
        <f t="shared" si="3"/>
        <v>26000</v>
      </c>
      <c r="O39" s="103">
        <f>October!C40+November!C40+December!C40+January!C40+February!C40+March!C40+April!C40+May!C40+June!C40+July!C40+August!C40+September!C40</f>
        <v>13000</v>
      </c>
      <c r="P39" s="64">
        <f t="shared" si="4"/>
        <v>0.5</v>
      </c>
      <c r="Q39" t="s">
        <v>41</v>
      </c>
    </row>
    <row r="40" spans="1:17" s="7" customFormat="1" ht="20.7" customHeight="1" x14ac:dyDescent="0.4">
      <c r="A40" s="77" t="s">
        <v>42</v>
      </c>
      <c r="B40" s="96">
        <v>0</v>
      </c>
      <c r="C40" s="95">
        <v>0</v>
      </c>
      <c r="D40" s="95">
        <v>0</v>
      </c>
      <c r="E40" s="83">
        <v>0</v>
      </c>
      <c r="F40" s="83">
        <v>0</v>
      </c>
      <c r="G40" s="83">
        <v>5000</v>
      </c>
      <c r="H40" s="71">
        <v>1000</v>
      </c>
      <c r="I40" s="71">
        <v>1000</v>
      </c>
      <c r="J40" s="71">
        <v>1000</v>
      </c>
      <c r="K40" s="71">
        <v>1000</v>
      </c>
      <c r="L40" s="71">
        <v>7500</v>
      </c>
      <c r="M40" s="71">
        <v>7500</v>
      </c>
      <c r="N40" s="49">
        <f t="shared" si="3"/>
        <v>24000</v>
      </c>
      <c r="O40" s="103">
        <f>October!C41+November!C41+December!C41+January!C41+February!C41+March!C41+April!C41+May!C41+June!C41+July!C41+August!C41+September!C41</f>
        <v>-1302.2</v>
      </c>
      <c r="P40" s="64">
        <f t="shared" si="4"/>
        <v>-5.4258333333333332E-2</v>
      </c>
    </row>
    <row r="41" spans="1:17" s="7" customFormat="1" x14ac:dyDescent="0.4">
      <c r="A41" s="77" t="s">
        <v>43</v>
      </c>
      <c r="B41" s="96">
        <v>0</v>
      </c>
      <c r="C41" s="95">
        <v>0</v>
      </c>
      <c r="D41" s="95">
        <v>0</v>
      </c>
      <c r="E41" s="83">
        <v>0</v>
      </c>
      <c r="F41" s="83">
        <v>0</v>
      </c>
      <c r="G41" s="83">
        <v>0</v>
      </c>
      <c r="H41" s="71">
        <v>0</v>
      </c>
      <c r="I41" s="71">
        <v>0</v>
      </c>
      <c r="J41" s="71">
        <v>0</v>
      </c>
      <c r="K41" s="71">
        <v>0</v>
      </c>
      <c r="L41" s="71">
        <v>0</v>
      </c>
      <c r="M41" s="71">
        <v>0</v>
      </c>
      <c r="N41" s="49">
        <f t="shared" si="3"/>
        <v>0</v>
      </c>
      <c r="O41" s="103">
        <f>October!C42+November!C42+December!C42+January!C42+February!C42+March!C42+April!C42+May!C42+June!C42+July!C42+August!C42+September!C42</f>
        <v>0</v>
      </c>
      <c r="P41" s="64" t="e">
        <f t="shared" si="4"/>
        <v>#DIV/0!</v>
      </c>
    </row>
    <row r="42" spans="1:17" s="90" customFormat="1" ht="39.450000000000003" customHeight="1" x14ac:dyDescent="0.4">
      <c r="A42" s="85" t="s">
        <v>44</v>
      </c>
      <c r="B42" s="86" t="s">
        <v>90</v>
      </c>
      <c r="C42" s="87">
        <v>0</v>
      </c>
      <c r="D42" s="87">
        <v>0</v>
      </c>
      <c r="E42" s="87">
        <v>0</v>
      </c>
      <c r="F42" s="87">
        <v>0</v>
      </c>
      <c r="G42" s="87">
        <v>0</v>
      </c>
      <c r="H42" s="88">
        <v>0</v>
      </c>
      <c r="I42" s="88">
        <v>0</v>
      </c>
      <c r="J42" s="88">
        <v>0</v>
      </c>
      <c r="K42" s="88">
        <v>0</v>
      </c>
      <c r="L42" s="88">
        <v>0</v>
      </c>
      <c r="M42" s="88">
        <v>0</v>
      </c>
      <c r="N42" s="88">
        <v>0</v>
      </c>
      <c r="O42" s="103">
        <f>October!C43+November!C43+December!C43+January!C43+February!C43+March!C43+April!C43+May!C43+June!C43+July!C43+August!C43+September!C43</f>
        <v>0</v>
      </c>
      <c r="P42" s="89" t="e">
        <f t="shared" si="4"/>
        <v>#DIV/0!</v>
      </c>
    </row>
    <row r="43" spans="1:17" s="7" customFormat="1" x14ac:dyDescent="0.4">
      <c r="A43" s="77" t="s">
        <v>45</v>
      </c>
      <c r="B43" s="96">
        <v>0</v>
      </c>
      <c r="C43" s="95">
        <v>0</v>
      </c>
      <c r="D43" s="95">
        <v>0</v>
      </c>
      <c r="E43" s="87">
        <v>0</v>
      </c>
      <c r="F43" s="83">
        <v>0</v>
      </c>
      <c r="G43" s="83"/>
      <c r="H43" s="71"/>
      <c r="I43" s="71"/>
      <c r="J43" s="71">
        <v>3000</v>
      </c>
      <c r="K43" s="71">
        <v>3000</v>
      </c>
      <c r="L43" s="71">
        <v>3000</v>
      </c>
      <c r="M43" s="71">
        <v>1000</v>
      </c>
      <c r="N43" s="49">
        <f t="shared" si="3"/>
        <v>10000</v>
      </c>
      <c r="O43" s="103">
        <f>October!C44+November!C44+December!C44+January!C44+February!C44+March!C44+April!C44+May!C44+June!C44+July!C44+August!C44+September!C44</f>
        <v>1000</v>
      </c>
      <c r="P43" s="64">
        <f t="shared" si="4"/>
        <v>0.1</v>
      </c>
    </row>
    <row r="44" spans="1:17" s="7" customFormat="1" x14ac:dyDescent="0.4">
      <c r="A44" s="77" t="s">
        <v>46</v>
      </c>
      <c r="B44" s="80">
        <v>0</v>
      </c>
      <c r="C44" s="95">
        <v>0</v>
      </c>
      <c r="D44" s="95">
        <v>0</v>
      </c>
      <c r="E44" s="87">
        <v>0</v>
      </c>
      <c r="F44" s="11">
        <v>0</v>
      </c>
      <c r="G44" s="11">
        <v>1000</v>
      </c>
      <c r="H44" s="71">
        <v>0</v>
      </c>
      <c r="I44" s="71">
        <v>0</v>
      </c>
      <c r="J44" s="71">
        <v>0</v>
      </c>
      <c r="K44" s="71">
        <v>1500</v>
      </c>
      <c r="L44" s="71">
        <v>5000</v>
      </c>
      <c r="M44" s="84">
        <v>35000</v>
      </c>
      <c r="N44" s="49">
        <f t="shared" si="3"/>
        <v>42500</v>
      </c>
      <c r="O44" s="103">
        <f>October!C45+November!C45+December!C45+January!C45+February!C45+March!C45+April!C45+May!C45+June!C45+July!C45+August!C45+September!C45</f>
        <v>7445.4800000000005</v>
      </c>
      <c r="P44" s="64">
        <f t="shared" si="4"/>
        <v>0.17518776470588238</v>
      </c>
    </row>
    <row r="45" spans="1:17" s="7" customFormat="1" x14ac:dyDescent="0.4">
      <c r="A45" s="77" t="s">
        <v>47</v>
      </c>
      <c r="B45" s="91">
        <v>3100</v>
      </c>
      <c r="C45" s="83">
        <v>0</v>
      </c>
      <c r="D45" s="83">
        <v>0</v>
      </c>
      <c r="E45" s="87">
        <v>0</v>
      </c>
      <c r="F45" s="11">
        <v>0</v>
      </c>
      <c r="G45" s="11">
        <v>0</v>
      </c>
      <c r="H45" s="71">
        <v>0</v>
      </c>
      <c r="I45" s="71">
        <v>0</v>
      </c>
      <c r="J45" s="71">
        <v>1500</v>
      </c>
      <c r="K45" s="71">
        <v>0</v>
      </c>
      <c r="L45" s="71"/>
      <c r="M45" s="84"/>
      <c r="N45" s="92">
        <f t="shared" si="3"/>
        <v>4600</v>
      </c>
      <c r="O45" s="103">
        <f>October!C46+November!C46+December!C46+January!C46+February!C46+March!C46+April!C46+May!C46+June!C46+July!C46+August!C46+September!C46</f>
        <v>3090.08</v>
      </c>
      <c r="P45" s="64">
        <f t="shared" si="4"/>
        <v>0.67175652173913047</v>
      </c>
    </row>
    <row r="46" spans="1:17" s="7" customFormat="1" x14ac:dyDescent="0.4">
      <c r="A46" s="77" t="s">
        <v>48</v>
      </c>
      <c r="B46" s="91">
        <v>750</v>
      </c>
      <c r="C46" s="83">
        <v>0</v>
      </c>
      <c r="D46" s="83">
        <v>0</v>
      </c>
      <c r="E46" s="87">
        <v>0</v>
      </c>
      <c r="F46" s="11">
        <v>0</v>
      </c>
      <c r="G46" s="83">
        <v>1000</v>
      </c>
      <c r="H46" s="71"/>
      <c r="I46" s="71">
        <v>0</v>
      </c>
      <c r="J46" s="71"/>
      <c r="K46" s="71"/>
      <c r="L46" s="71"/>
      <c r="M46" s="71">
        <v>1000</v>
      </c>
      <c r="N46" s="92">
        <f t="shared" ref="N46:N56" si="5">SUM(B46:M46)</f>
        <v>2750</v>
      </c>
      <c r="O46" s="103">
        <f>October!C47+November!C47+December!C47+January!C47+February!C47+March!C47+April!C47+May!C47+June!C47+July!C47+August!C47+September!C47</f>
        <v>1383.54</v>
      </c>
      <c r="P46" s="64">
        <f t="shared" si="4"/>
        <v>0.50310545454545452</v>
      </c>
    </row>
    <row r="47" spans="1:17" s="7" customFormat="1" x14ac:dyDescent="0.4">
      <c r="A47" s="77" t="s">
        <v>49</v>
      </c>
      <c r="B47" s="91">
        <v>0</v>
      </c>
      <c r="C47" s="83">
        <v>0</v>
      </c>
      <c r="D47" s="83">
        <v>0</v>
      </c>
      <c r="E47" s="87">
        <v>0</v>
      </c>
      <c r="F47" s="11">
        <v>0</v>
      </c>
      <c r="G47" s="83">
        <v>2500</v>
      </c>
      <c r="H47" s="71">
        <v>7500</v>
      </c>
      <c r="I47" s="71">
        <v>12000</v>
      </c>
      <c r="J47" s="71">
        <v>12000</v>
      </c>
      <c r="K47" s="71">
        <v>12000</v>
      </c>
      <c r="L47" s="71">
        <v>15000</v>
      </c>
      <c r="M47" s="71">
        <v>3000</v>
      </c>
      <c r="N47" s="92">
        <f t="shared" si="5"/>
        <v>64000</v>
      </c>
      <c r="O47" s="103">
        <f>October!C48+November!C48+December!C48+January!C48+February!C48+March!C48+April!C48+May!C48+June!C48+July!C48+August!C48+September!C48</f>
        <v>0</v>
      </c>
      <c r="P47" s="64">
        <f t="shared" si="4"/>
        <v>0</v>
      </c>
    </row>
    <row r="48" spans="1:17" s="7" customFormat="1" x14ac:dyDescent="0.4">
      <c r="A48" s="77" t="s">
        <v>50</v>
      </c>
      <c r="B48" s="91">
        <v>0</v>
      </c>
      <c r="C48" s="83">
        <v>4256</v>
      </c>
      <c r="D48" s="83">
        <v>10000</v>
      </c>
      <c r="E48" s="83">
        <v>0</v>
      </c>
      <c r="F48" s="83">
        <v>0</v>
      </c>
      <c r="G48" s="83">
        <v>0</v>
      </c>
      <c r="H48" s="71">
        <v>5000</v>
      </c>
      <c r="I48" s="71">
        <v>0</v>
      </c>
      <c r="J48" s="71">
        <v>0</v>
      </c>
      <c r="K48" s="71">
        <v>0</v>
      </c>
      <c r="L48" s="71">
        <v>5000</v>
      </c>
      <c r="M48" s="71">
        <v>0</v>
      </c>
      <c r="N48" s="92">
        <f t="shared" si="5"/>
        <v>24256</v>
      </c>
      <c r="O48" s="103">
        <f>October!C49+November!C49+December!C49+January!C49+February!C49+March!C49+April!C49+May!C49+June!C49+July!C49+August!C49+September!C49</f>
        <v>16910.57</v>
      </c>
      <c r="P48" s="64">
        <f t="shared" si="4"/>
        <v>0.69717059696569916</v>
      </c>
    </row>
    <row r="49" spans="1:17" s="7" customFormat="1" ht="21.45" customHeight="1" x14ac:dyDescent="0.4">
      <c r="A49" s="77" t="s">
        <v>51</v>
      </c>
      <c r="B49" s="91">
        <v>2100</v>
      </c>
      <c r="C49" s="83">
        <v>2232</v>
      </c>
      <c r="D49" s="83">
        <v>1500</v>
      </c>
      <c r="E49" s="83">
        <v>1500</v>
      </c>
      <c r="F49" s="83">
        <v>1500</v>
      </c>
      <c r="G49" s="83">
        <v>1500</v>
      </c>
      <c r="H49" s="71">
        <v>1500</v>
      </c>
      <c r="I49" s="71">
        <v>1500</v>
      </c>
      <c r="J49" s="71">
        <v>1500</v>
      </c>
      <c r="K49" s="71">
        <v>1500</v>
      </c>
      <c r="L49" s="71">
        <v>1500</v>
      </c>
      <c r="M49" s="71">
        <v>1500</v>
      </c>
      <c r="N49" s="92">
        <f t="shared" si="5"/>
        <v>19332</v>
      </c>
      <c r="O49" s="103">
        <f>October!C50+November!C50+December!C50+January!C50+February!C50+March!C50+April!C50+May!C50+June!C50+July!C50+August!C50+September!C50</f>
        <v>8726.5600000000013</v>
      </c>
      <c r="P49" s="64">
        <f t="shared" si="4"/>
        <v>0.45140492447755026</v>
      </c>
    </row>
    <row r="50" spans="1:17" s="7" customFormat="1" x14ac:dyDescent="0.4">
      <c r="A50" s="78" t="s">
        <v>52</v>
      </c>
      <c r="B50" s="71">
        <v>0</v>
      </c>
      <c r="C50" s="71">
        <v>0</v>
      </c>
      <c r="D50" s="71">
        <v>0</v>
      </c>
      <c r="E50" s="71">
        <v>0</v>
      </c>
      <c r="F50" s="71">
        <v>0</v>
      </c>
      <c r="G50" s="97">
        <v>0</v>
      </c>
      <c r="H50" s="91">
        <v>0</v>
      </c>
      <c r="I50" s="71">
        <v>1000</v>
      </c>
      <c r="J50" s="71">
        <v>3000</v>
      </c>
      <c r="K50" s="71">
        <v>0</v>
      </c>
      <c r="L50" s="71">
        <v>0</v>
      </c>
      <c r="M50" s="71">
        <v>0</v>
      </c>
      <c r="N50" s="92">
        <f t="shared" si="5"/>
        <v>4000</v>
      </c>
      <c r="O50" s="103">
        <f>October!C51+November!C51+December!C51+January!C51+February!C51+March!C51+April!C51+May!C51+June!C51+July!C51+August!C51+September!C51</f>
        <v>0</v>
      </c>
      <c r="P50" s="64">
        <f t="shared" si="4"/>
        <v>0</v>
      </c>
    </row>
    <row r="51" spans="1:17" x14ac:dyDescent="0.4">
      <c r="A51" s="78" t="s">
        <v>53</v>
      </c>
      <c r="B51" s="71">
        <v>0</v>
      </c>
      <c r="C51" s="71">
        <v>0</v>
      </c>
      <c r="D51" s="71">
        <v>0</v>
      </c>
      <c r="E51" s="71">
        <v>1090.9100000000001</v>
      </c>
      <c r="F51" s="71">
        <v>5000</v>
      </c>
      <c r="G51" s="97">
        <v>5000</v>
      </c>
      <c r="H51" s="91">
        <v>0</v>
      </c>
      <c r="I51" s="71">
        <v>0</v>
      </c>
      <c r="J51" s="71">
        <v>0</v>
      </c>
      <c r="K51" s="71">
        <v>0</v>
      </c>
      <c r="L51" s="71">
        <v>0</v>
      </c>
      <c r="M51" s="71">
        <v>0</v>
      </c>
      <c r="N51" s="92">
        <f t="shared" si="5"/>
        <v>11090.91</v>
      </c>
      <c r="O51" s="103">
        <f>October!C52+November!C52+December!C52+January!C52+February!C52+March!C52+April!C52+May!C52+June!C52+July!C52+August!C52+September!C52</f>
        <v>0</v>
      </c>
      <c r="P51" s="64">
        <f t="shared" si="4"/>
        <v>0</v>
      </c>
    </row>
    <row r="52" spans="1:17" x14ac:dyDescent="0.4">
      <c r="A52" s="77" t="s">
        <v>54</v>
      </c>
      <c r="B52" s="91">
        <v>100</v>
      </c>
      <c r="C52" s="83">
        <v>1128.2</v>
      </c>
      <c r="D52" s="83">
        <v>300</v>
      </c>
      <c r="E52" s="83">
        <v>1700</v>
      </c>
      <c r="F52" s="83">
        <v>280</v>
      </c>
      <c r="G52" s="83"/>
      <c r="H52" s="83">
        <v>75</v>
      </c>
      <c r="I52" s="83">
        <v>0</v>
      </c>
      <c r="J52" s="83">
        <v>20</v>
      </c>
      <c r="K52" s="83">
        <v>0</v>
      </c>
      <c r="L52" s="83">
        <v>500</v>
      </c>
      <c r="M52" s="83">
        <v>500</v>
      </c>
      <c r="N52" s="92">
        <f t="shared" si="5"/>
        <v>4603.2</v>
      </c>
      <c r="O52" s="103">
        <f>October!C53+November!C53+December!C53+January!C53+February!C53+March!C53+April!C53+May!C53+June!C53+July!C53+August!C53+September!C53</f>
        <v>243.01</v>
      </c>
      <c r="P52" s="64">
        <f t="shared" si="4"/>
        <v>5.2791536322558223E-2</v>
      </c>
    </row>
    <row r="53" spans="1:17" x14ac:dyDescent="0.4">
      <c r="A53" s="77" t="s">
        <v>55</v>
      </c>
      <c r="B53" s="91">
        <v>0</v>
      </c>
      <c r="C53" s="83"/>
      <c r="D53" s="83">
        <v>0</v>
      </c>
      <c r="E53" s="83"/>
      <c r="F53" s="83"/>
      <c r="G53" s="83"/>
      <c r="H53" s="71">
        <v>5040</v>
      </c>
      <c r="I53" s="71">
        <v>3780</v>
      </c>
      <c r="J53" s="71">
        <v>5580</v>
      </c>
      <c r="K53" s="71">
        <v>7580</v>
      </c>
      <c r="L53" s="93">
        <v>5500</v>
      </c>
      <c r="M53" s="71">
        <v>9500</v>
      </c>
      <c r="N53" s="92">
        <f t="shared" si="5"/>
        <v>36980</v>
      </c>
      <c r="O53" s="103">
        <f>October!C54+November!C54+December!C54+January!C54+February!C54+March!C54+April!C54+May!C54+June!C54+July!C54+August!C54+September!C54</f>
        <v>0</v>
      </c>
      <c r="P53" s="64">
        <f t="shared" si="4"/>
        <v>0</v>
      </c>
    </row>
    <row r="54" spans="1:17" x14ac:dyDescent="0.4">
      <c r="A54" s="77" t="s">
        <v>56</v>
      </c>
      <c r="B54" s="104">
        <v>2000</v>
      </c>
      <c r="C54" s="83"/>
      <c r="D54" s="83">
        <v>0</v>
      </c>
      <c r="E54" s="83"/>
      <c r="F54" s="83"/>
      <c r="G54" s="83">
        <v>1500</v>
      </c>
      <c r="H54" s="71">
        <v>0</v>
      </c>
      <c r="I54" s="71">
        <v>0</v>
      </c>
      <c r="J54" s="71">
        <v>0</v>
      </c>
      <c r="K54" s="71">
        <v>0</v>
      </c>
      <c r="L54" s="71">
        <v>0</v>
      </c>
      <c r="M54" s="93">
        <v>1500</v>
      </c>
      <c r="N54" s="92">
        <f t="shared" si="5"/>
        <v>5000</v>
      </c>
      <c r="O54" s="103">
        <f>October!C55+November!C55+December!C55+January!C55+February!C55+March!C55+April!C55+May!C55+June!C55+July!C55+August!C55+September!C55</f>
        <v>4500</v>
      </c>
      <c r="P54" s="64">
        <f t="shared" si="4"/>
        <v>0.9</v>
      </c>
      <c r="Q54" t="s">
        <v>57</v>
      </c>
    </row>
    <row r="55" spans="1:17" x14ac:dyDescent="0.4">
      <c r="A55" s="77" t="s">
        <v>58</v>
      </c>
      <c r="B55" s="94">
        <v>0</v>
      </c>
      <c r="C55" s="99"/>
      <c r="D55" s="91">
        <v>0</v>
      </c>
      <c r="E55" s="83"/>
      <c r="F55" s="83">
        <v>500</v>
      </c>
      <c r="G55" s="83"/>
      <c r="H55" s="71">
        <v>0</v>
      </c>
      <c r="I55" s="71">
        <v>0</v>
      </c>
      <c r="J55" s="71">
        <v>0</v>
      </c>
      <c r="K55" s="71">
        <v>0</v>
      </c>
      <c r="L55" s="71">
        <v>0</v>
      </c>
      <c r="M55" s="71">
        <v>0</v>
      </c>
      <c r="N55" s="92">
        <f t="shared" si="5"/>
        <v>500</v>
      </c>
      <c r="O55" s="103">
        <f>October!C56+November!C56+December!C56+January!C56+February!C56+March!C56+April!C56+May!C56+June!C56+July!C56+August!C56+September!C56</f>
        <v>474.61</v>
      </c>
      <c r="P55" s="64">
        <f t="shared" si="4"/>
        <v>0.94922000000000006</v>
      </c>
    </row>
    <row r="56" spans="1:17" x14ac:dyDescent="0.4">
      <c r="A56" s="77" t="s">
        <v>59</v>
      </c>
      <c r="B56" s="98">
        <v>3700</v>
      </c>
      <c r="C56" s="98">
        <v>5500</v>
      </c>
      <c r="D56" s="98">
        <v>3700</v>
      </c>
      <c r="E56" s="98">
        <v>4700</v>
      </c>
      <c r="F56" s="98">
        <v>5100</v>
      </c>
      <c r="G56" s="98">
        <v>5100</v>
      </c>
      <c r="H56" s="98">
        <v>5100</v>
      </c>
      <c r="I56" s="98">
        <v>5100</v>
      </c>
      <c r="J56" s="98">
        <v>5100</v>
      </c>
      <c r="K56" s="98">
        <v>4700</v>
      </c>
      <c r="L56" s="98">
        <v>4700</v>
      </c>
      <c r="M56" s="98">
        <v>4700</v>
      </c>
      <c r="N56" s="92">
        <f t="shared" si="5"/>
        <v>57200</v>
      </c>
      <c r="O56" s="103">
        <f>October!C57+November!C57+December!C57+January!C57+February!C57+March!C57+April!C57+May!C57+June!C57+July!C57+August!C57+September!C57</f>
        <v>31359.989999999998</v>
      </c>
      <c r="P56" s="64">
        <f t="shared" si="4"/>
        <v>0.54825157342657338</v>
      </c>
    </row>
    <row r="57" spans="1:17" x14ac:dyDescent="0.4">
      <c r="A57" s="77"/>
      <c r="B57" s="80"/>
      <c r="C57" s="95"/>
      <c r="D57" s="95"/>
      <c r="E57" s="9"/>
      <c r="F57" s="9"/>
      <c r="G57" s="9"/>
      <c r="H57" s="6"/>
      <c r="I57" s="5"/>
      <c r="J57" s="6"/>
      <c r="K57" s="6"/>
      <c r="L57" s="6"/>
      <c r="M57" s="6"/>
      <c r="N57" s="50"/>
      <c r="O57" s="13">
        <f>October!C58+November!C58+December!C58+January!C58+February!C58+March!C58+April!C58+May!C58+June!C58+July!C58+August!C58+September!C58</f>
        <v>0</v>
      </c>
      <c r="P57" s="64"/>
    </row>
    <row r="58" spans="1:17" x14ac:dyDescent="0.4">
      <c r="A58" s="79"/>
      <c r="B58" s="75">
        <f>SUM(B34:B56)</f>
        <v>12090</v>
      </c>
      <c r="C58" s="75">
        <f t="shared" ref="C58:N58" si="6">SUM(C34:C56)</f>
        <v>18241.2</v>
      </c>
      <c r="D58" s="75">
        <f t="shared" si="6"/>
        <v>15525</v>
      </c>
      <c r="E58" s="75">
        <f t="shared" si="6"/>
        <v>22015.91</v>
      </c>
      <c r="F58" s="75">
        <f t="shared" si="6"/>
        <v>12405</v>
      </c>
      <c r="G58" s="75">
        <f t="shared" si="6"/>
        <v>29820</v>
      </c>
      <c r="H58" s="75">
        <f t="shared" si="6"/>
        <v>25240</v>
      </c>
      <c r="I58" s="75">
        <f t="shared" si="6"/>
        <v>24405</v>
      </c>
      <c r="J58" s="75">
        <f t="shared" si="6"/>
        <v>33225</v>
      </c>
      <c r="K58" s="75">
        <f t="shared" si="6"/>
        <v>42305</v>
      </c>
      <c r="L58" s="75">
        <f t="shared" si="6"/>
        <v>64420</v>
      </c>
      <c r="M58" s="75">
        <f t="shared" si="6"/>
        <v>83420</v>
      </c>
      <c r="N58" s="75">
        <f t="shared" si="6"/>
        <v>383112.11</v>
      </c>
      <c r="O58" s="51">
        <f>SUM(O34:O57)</f>
        <v>93322.05</v>
      </c>
      <c r="P58" s="64"/>
    </row>
    <row r="59" spans="1:17" s="14" customFormat="1" ht="22.2" customHeight="1" thickBot="1" x14ac:dyDescent="0.45">
      <c r="A59" s="66" t="s">
        <v>60</v>
      </c>
      <c r="B59" s="67">
        <f t="shared" ref="B59:O59" si="7">B30-B58</f>
        <v>-10909.2</v>
      </c>
      <c r="C59" s="67">
        <f t="shared" si="7"/>
        <v>-4745.4900000000016</v>
      </c>
      <c r="D59" s="67">
        <f t="shared" si="7"/>
        <v>-7924.2</v>
      </c>
      <c r="E59" s="67">
        <f t="shared" si="7"/>
        <v>-2955.91</v>
      </c>
      <c r="F59" s="67">
        <f t="shared" si="7"/>
        <v>-7771.2</v>
      </c>
      <c r="G59" s="67">
        <f t="shared" si="7"/>
        <v>-7699.2000000000007</v>
      </c>
      <c r="H59" s="67">
        <f t="shared" si="7"/>
        <v>30244.440000000002</v>
      </c>
      <c r="I59" s="67">
        <f t="shared" si="7"/>
        <v>-5685</v>
      </c>
      <c r="J59" s="67">
        <f t="shared" si="7"/>
        <v>-17204.2</v>
      </c>
      <c r="K59" s="67">
        <f t="shared" si="7"/>
        <v>-23984.2</v>
      </c>
      <c r="L59" s="67">
        <f t="shared" si="7"/>
        <v>54200.800000000003</v>
      </c>
      <c r="M59" s="67">
        <f t="shared" si="7"/>
        <v>-18300</v>
      </c>
      <c r="N59" s="67">
        <f t="shared" si="7"/>
        <v>-22733.359999999986</v>
      </c>
      <c r="O59" s="68">
        <f t="shared" si="7"/>
        <v>-23317.919999999998</v>
      </c>
      <c r="P59" s="69"/>
    </row>
    <row r="60" spans="1:17" x14ac:dyDescent="0.4">
      <c r="A60" s="3" t="s">
        <v>61</v>
      </c>
      <c r="B60" s="47"/>
    </row>
    <row r="61" spans="1:17" x14ac:dyDescent="0.4">
      <c r="A61" s="4"/>
      <c r="B61" s="48"/>
    </row>
  </sheetData>
  <sortState xmlns:xlrd2="http://schemas.microsoft.com/office/spreadsheetml/2017/richdata2" ref="A34:A56">
    <sortCondition ref="A34"/>
  </sortState>
  <mergeCells count="4">
    <mergeCell ref="B33:O33"/>
    <mergeCell ref="B31:O31"/>
    <mergeCell ref="B2:P4"/>
    <mergeCell ref="B6:P7"/>
  </mergeCells>
  <printOptions gridLines="1"/>
  <pageMargins left="0.19685039370078741" right="0.19685039370078741" top="0.19685039370078741" bottom="0.19685039370078741" header="0.31496062992125984" footer="0.31496062992125984"/>
  <pageSetup paperSize="8" scale="55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FAF43-4B27-4D21-A68E-8F44921E3DFA}">
  <dimension ref="A1:C62"/>
  <sheetViews>
    <sheetView zoomScale="70" zoomScaleNormal="70" workbookViewId="0">
      <pane ySplit="11" topLeftCell="A42" activePane="bottomLeft" state="frozen"/>
      <selection pane="bottomLeft" activeCell="A44" sqref="A44"/>
    </sheetView>
  </sheetViews>
  <sheetFormatPr defaultColWidth="9.33203125" defaultRowHeight="19.8" x14ac:dyDescent="0.4"/>
  <cols>
    <col min="1" max="1" width="71.88671875" style="2" bestFit="1" customWidth="1"/>
    <col min="2" max="2" width="20" style="7" customWidth="1"/>
    <col min="3" max="3" width="24.6640625" style="7" bestFit="1" customWidth="1"/>
  </cols>
  <sheetData>
    <row r="1" spans="1:3" x14ac:dyDescent="0.4">
      <c r="A1" s="15"/>
      <c r="B1" s="33"/>
      <c r="C1" s="34"/>
    </row>
    <row r="2" spans="1:3" ht="14.7" customHeight="1" x14ac:dyDescent="0.3">
      <c r="A2" s="112" t="s">
        <v>82</v>
      </c>
      <c r="B2" s="113"/>
      <c r="C2" s="114"/>
    </row>
    <row r="3" spans="1:3" ht="14.7" customHeight="1" x14ac:dyDescent="0.3">
      <c r="A3" s="112"/>
      <c r="B3" s="113"/>
      <c r="C3" s="114"/>
    </row>
    <row r="4" spans="1:3" ht="14.7" customHeight="1" x14ac:dyDescent="0.3">
      <c r="A4" s="112"/>
      <c r="B4" s="113"/>
      <c r="C4" s="114"/>
    </row>
    <row r="5" spans="1:3" x14ac:dyDescent="0.4">
      <c r="A5" s="16"/>
      <c r="C5" s="35"/>
    </row>
    <row r="6" spans="1:3" ht="14.7" customHeight="1" x14ac:dyDescent="0.3">
      <c r="A6" s="115" t="s">
        <v>83</v>
      </c>
      <c r="B6" s="110"/>
      <c r="C6" s="116">
        <f>C31-C59</f>
        <v>0</v>
      </c>
    </row>
    <row r="7" spans="1:3" ht="14.7" customHeight="1" x14ac:dyDescent="0.3">
      <c r="A7" s="115"/>
      <c r="B7" s="110"/>
      <c r="C7" s="111"/>
    </row>
    <row r="8" spans="1:3" x14ac:dyDescent="0.4">
      <c r="A8" s="16"/>
      <c r="C8" s="35"/>
    </row>
    <row r="9" spans="1:3" x14ac:dyDescent="0.4">
      <c r="A9" s="16"/>
      <c r="C9" s="35"/>
    </row>
    <row r="10" spans="1:3" x14ac:dyDescent="0.4">
      <c r="A10" s="17"/>
      <c r="B10" s="28"/>
      <c r="C10" s="36"/>
    </row>
    <row r="11" spans="1:3" s="14" customFormat="1" x14ac:dyDescent="0.4">
      <c r="A11" s="26"/>
      <c r="B11" s="12" t="s">
        <v>63</v>
      </c>
      <c r="C11" s="24" t="s">
        <v>64</v>
      </c>
    </row>
    <row r="12" spans="1:3" x14ac:dyDescent="0.4">
      <c r="A12" s="18"/>
      <c r="B12" s="30"/>
      <c r="C12" s="37"/>
    </row>
    <row r="13" spans="1:3" x14ac:dyDescent="0.4">
      <c r="A13" s="19" t="s">
        <v>17</v>
      </c>
      <c r="B13" s="29"/>
      <c r="C13" s="38"/>
    </row>
    <row r="14" spans="1:3" x14ac:dyDescent="0.4">
      <c r="A14" s="25" t="s">
        <v>18</v>
      </c>
      <c r="B14" s="46">
        <f>Summary!J14</f>
        <v>0.8</v>
      </c>
      <c r="C14" s="72"/>
    </row>
    <row r="15" spans="1:3" x14ac:dyDescent="0.4">
      <c r="A15" s="25" t="s">
        <v>19</v>
      </c>
      <c r="B15" s="46">
        <f>Summary!J15</f>
        <v>1500</v>
      </c>
      <c r="C15" s="72"/>
    </row>
    <row r="16" spans="1:3" x14ac:dyDescent="0.4">
      <c r="A16" s="25" t="s">
        <v>20</v>
      </c>
      <c r="B16" s="46">
        <f>Summary!J16</f>
        <v>2000</v>
      </c>
      <c r="C16" s="72"/>
    </row>
    <row r="17" spans="1:3" x14ac:dyDescent="0.4">
      <c r="A17" s="25" t="s">
        <v>21</v>
      </c>
      <c r="B17" s="46">
        <f>Summary!J17</f>
        <v>1000</v>
      </c>
      <c r="C17" s="72"/>
    </row>
    <row r="18" spans="1:3" x14ac:dyDescent="0.4">
      <c r="A18" s="25" t="s">
        <v>65</v>
      </c>
      <c r="B18" s="46">
        <f>Summary!J18</f>
        <v>0</v>
      </c>
      <c r="C18" s="72"/>
    </row>
    <row r="19" spans="1:3" x14ac:dyDescent="0.4">
      <c r="A19" s="25" t="s">
        <v>23</v>
      </c>
      <c r="B19" s="46">
        <f>Summary!J19</f>
        <v>0</v>
      </c>
      <c r="C19" s="72"/>
    </row>
    <row r="20" spans="1:3" x14ac:dyDescent="0.4">
      <c r="A20" s="25" t="s">
        <v>24</v>
      </c>
      <c r="B20" s="46">
        <v>2000</v>
      </c>
      <c r="C20" s="72"/>
    </row>
    <row r="21" spans="1:3" x14ac:dyDescent="0.4">
      <c r="A21" s="25" t="s">
        <v>25</v>
      </c>
      <c r="B21" s="46">
        <v>22000</v>
      </c>
      <c r="C21" s="72"/>
    </row>
    <row r="22" spans="1:3" x14ac:dyDescent="0.4">
      <c r="A22" s="25" t="s">
        <v>26</v>
      </c>
      <c r="B22" s="46">
        <f>Summary!J22</f>
        <v>10000</v>
      </c>
      <c r="C22" s="72"/>
    </row>
    <row r="23" spans="1:3" x14ac:dyDescent="0.4">
      <c r="A23" s="25" t="s">
        <v>27</v>
      </c>
      <c r="B23" s="46">
        <f>Summary!J23</f>
        <v>400</v>
      </c>
      <c r="C23" s="72"/>
    </row>
    <row r="24" spans="1:3" x14ac:dyDescent="0.4">
      <c r="A24" s="25" t="s">
        <v>28</v>
      </c>
      <c r="B24" s="46">
        <f>Summary!J24</f>
        <v>0</v>
      </c>
      <c r="C24" s="72"/>
    </row>
    <row r="25" spans="1:3" x14ac:dyDescent="0.4">
      <c r="A25" s="25" t="s">
        <v>29</v>
      </c>
      <c r="B25" s="46">
        <f>Summary!J25</f>
        <v>0</v>
      </c>
      <c r="C25" s="72"/>
    </row>
    <row r="26" spans="1:3" x14ac:dyDescent="0.4">
      <c r="A26" s="25" t="s">
        <v>30</v>
      </c>
      <c r="B26" s="46">
        <f>Summary!J26</f>
        <v>0</v>
      </c>
      <c r="C26" s="72"/>
    </row>
    <row r="27" spans="1:3" x14ac:dyDescent="0.4">
      <c r="A27" s="25" t="s">
        <v>73</v>
      </c>
      <c r="B27" s="46">
        <f>Summary!J27</f>
        <v>120</v>
      </c>
      <c r="C27" s="72"/>
    </row>
    <row r="28" spans="1:3" x14ac:dyDescent="0.4">
      <c r="A28" s="25" t="s">
        <v>32</v>
      </c>
      <c r="B28" s="46">
        <f>Summary!J28</f>
        <v>0</v>
      </c>
      <c r="C28" s="72"/>
    </row>
    <row r="29" spans="1:3" x14ac:dyDescent="0.4">
      <c r="A29" s="25"/>
      <c r="B29" s="46"/>
      <c r="C29" s="72"/>
    </row>
    <row r="30" spans="1:3" x14ac:dyDescent="0.4">
      <c r="A30" s="25"/>
      <c r="B30" s="46"/>
      <c r="C30" s="72"/>
    </row>
    <row r="31" spans="1:3" x14ac:dyDescent="0.4">
      <c r="A31" s="21" t="s">
        <v>33</v>
      </c>
      <c r="B31" s="32">
        <f>SUM(B14:B30)</f>
        <v>39020.800000000003</v>
      </c>
      <c r="C31" s="39">
        <f t="shared" ref="C31" si="0">SUM(C14:C29)</f>
        <v>0</v>
      </c>
    </row>
    <row r="32" spans="1:3" x14ac:dyDescent="0.4">
      <c r="A32" s="20"/>
      <c r="B32" s="95"/>
      <c r="C32" s="23"/>
    </row>
    <row r="33" spans="1:3" x14ac:dyDescent="0.4">
      <c r="A33" s="18"/>
      <c r="B33" s="30"/>
      <c r="C33" s="37"/>
    </row>
    <row r="34" spans="1:3" s="7" customFormat="1" x14ac:dyDescent="0.4">
      <c r="A34" s="22" t="s">
        <v>34</v>
      </c>
      <c r="B34" s="95"/>
      <c r="C34" s="23"/>
    </row>
    <row r="35" spans="1:3" s="7" customFormat="1" x14ac:dyDescent="0.4">
      <c r="A35" s="77" t="s">
        <v>35</v>
      </c>
      <c r="B35" s="9">
        <f>Summary!J34</f>
        <v>0</v>
      </c>
      <c r="C35" s="73"/>
    </row>
    <row r="36" spans="1:3" s="7" customFormat="1" x14ac:dyDescent="0.4">
      <c r="A36" s="77" t="s">
        <v>36</v>
      </c>
      <c r="B36" s="9">
        <f>Summary!J35</f>
        <v>0</v>
      </c>
      <c r="C36" s="73"/>
    </row>
    <row r="37" spans="1:3" s="7" customFormat="1" x14ac:dyDescent="0.4">
      <c r="A37" s="77" t="s">
        <v>37</v>
      </c>
      <c r="B37" s="9">
        <f>Summary!J36</f>
        <v>5</v>
      </c>
      <c r="C37" s="73"/>
    </row>
    <row r="38" spans="1:3" s="7" customFormat="1" x14ac:dyDescent="0.4">
      <c r="A38" s="77" t="s">
        <v>38</v>
      </c>
      <c r="B38" s="9">
        <f>Summary!J37</f>
        <v>500</v>
      </c>
      <c r="C38" s="73"/>
    </row>
    <row r="39" spans="1:3" s="7" customFormat="1" x14ac:dyDescent="0.4">
      <c r="A39" s="78" t="s">
        <v>39</v>
      </c>
      <c r="B39" s="9">
        <f>Summary!J38</f>
        <v>20</v>
      </c>
      <c r="C39" s="73"/>
    </row>
    <row r="40" spans="1:3" s="7" customFormat="1" x14ac:dyDescent="0.4">
      <c r="A40" s="78" t="s">
        <v>40</v>
      </c>
      <c r="B40" s="9"/>
      <c r="C40" s="73"/>
    </row>
    <row r="41" spans="1:3" s="7" customFormat="1" x14ac:dyDescent="0.4">
      <c r="A41" s="77" t="s">
        <v>42</v>
      </c>
      <c r="B41" s="9">
        <f>Summary!J40</f>
        <v>1000</v>
      </c>
      <c r="C41" s="73"/>
    </row>
    <row r="42" spans="1:3" s="7" customFormat="1" x14ac:dyDescent="0.4">
      <c r="A42" s="77" t="s">
        <v>43</v>
      </c>
      <c r="B42" s="9">
        <f>Summary!J41</f>
        <v>0</v>
      </c>
      <c r="C42" s="73"/>
    </row>
    <row r="43" spans="1:3" s="7" customFormat="1" ht="33.6" x14ac:dyDescent="0.4">
      <c r="A43" s="81" t="s">
        <v>68</v>
      </c>
      <c r="B43" s="9">
        <f>Summary!J42</f>
        <v>0</v>
      </c>
      <c r="C43" s="73"/>
    </row>
    <row r="44" spans="1:3" s="7" customFormat="1" x14ac:dyDescent="0.4">
      <c r="A44" s="77" t="s">
        <v>45</v>
      </c>
      <c r="B44" s="9">
        <f>Summary!J43</f>
        <v>3000</v>
      </c>
      <c r="C44" s="73"/>
    </row>
    <row r="45" spans="1:3" s="7" customFormat="1" x14ac:dyDescent="0.4">
      <c r="A45" s="77" t="s">
        <v>65</v>
      </c>
      <c r="B45" s="9">
        <f>Summary!J44</f>
        <v>0</v>
      </c>
      <c r="C45" s="73"/>
    </row>
    <row r="46" spans="1:3" s="7" customFormat="1" x14ac:dyDescent="0.4">
      <c r="A46" s="77" t="s">
        <v>47</v>
      </c>
      <c r="B46" s="9">
        <f>Summary!J45</f>
        <v>1500</v>
      </c>
      <c r="C46" s="73"/>
    </row>
    <row r="47" spans="1:3" s="7" customFormat="1" x14ac:dyDescent="0.4">
      <c r="A47" s="77" t="s">
        <v>48</v>
      </c>
      <c r="B47" s="9">
        <f>Summary!J46</f>
        <v>0</v>
      </c>
      <c r="C47" s="73"/>
    </row>
    <row r="48" spans="1:3" s="7" customFormat="1" x14ac:dyDescent="0.4">
      <c r="A48" s="77" t="s">
        <v>49</v>
      </c>
      <c r="B48" s="9">
        <f>Summary!J47</f>
        <v>12000</v>
      </c>
      <c r="C48" s="73"/>
    </row>
    <row r="49" spans="1:3" s="7" customFormat="1" x14ac:dyDescent="0.4">
      <c r="A49" s="77" t="s">
        <v>50</v>
      </c>
      <c r="B49" s="9">
        <f>Summary!J48</f>
        <v>0</v>
      </c>
      <c r="C49" s="73"/>
    </row>
    <row r="50" spans="1:3" s="7" customFormat="1" x14ac:dyDescent="0.4">
      <c r="A50" s="77" t="s">
        <v>51</v>
      </c>
      <c r="B50" s="9">
        <f>Summary!J49</f>
        <v>1500</v>
      </c>
      <c r="C50" s="73"/>
    </row>
    <row r="51" spans="1:3" s="7" customFormat="1" x14ac:dyDescent="0.4">
      <c r="A51" s="78" t="s">
        <v>52</v>
      </c>
      <c r="B51" s="9">
        <f>Summary!J50</f>
        <v>3000</v>
      </c>
      <c r="C51" s="73"/>
    </row>
    <row r="52" spans="1:3" s="7" customFormat="1" x14ac:dyDescent="0.4">
      <c r="A52" s="78" t="s">
        <v>53</v>
      </c>
      <c r="B52" s="9">
        <f>Summary!J51</f>
        <v>0</v>
      </c>
      <c r="C52" s="73"/>
    </row>
    <row r="53" spans="1:3" x14ac:dyDescent="0.4">
      <c r="A53" s="77" t="s">
        <v>54</v>
      </c>
      <c r="B53" s="9">
        <f>Summary!J52</f>
        <v>20</v>
      </c>
      <c r="C53" s="73"/>
    </row>
    <row r="54" spans="1:3" x14ac:dyDescent="0.4">
      <c r="A54" s="77" t="s">
        <v>55</v>
      </c>
      <c r="B54" s="9">
        <f>Summary!J53</f>
        <v>5580</v>
      </c>
      <c r="C54" s="73"/>
    </row>
    <row r="55" spans="1:3" x14ac:dyDescent="0.4">
      <c r="A55" s="77" t="s">
        <v>56</v>
      </c>
      <c r="B55" s="9">
        <f>Summary!J54</f>
        <v>0</v>
      </c>
      <c r="C55" s="73"/>
    </row>
    <row r="56" spans="1:3" x14ac:dyDescent="0.4">
      <c r="A56" s="77" t="s">
        <v>58</v>
      </c>
      <c r="B56" s="9">
        <f>Summary!J55</f>
        <v>0</v>
      </c>
      <c r="C56" s="73"/>
    </row>
    <row r="57" spans="1:3" x14ac:dyDescent="0.4">
      <c r="A57" s="77" t="s">
        <v>71</v>
      </c>
      <c r="B57" s="9">
        <f>Summary!J56</f>
        <v>5100</v>
      </c>
      <c r="C57" s="73"/>
    </row>
    <row r="58" spans="1:3" x14ac:dyDescent="0.4">
      <c r="A58" s="25"/>
      <c r="B58" s="9"/>
      <c r="C58" s="73"/>
    </row>
    <row r="59" spans="1:3" x14ac:dyDescent="0.4">
      <c r="A59" s="25"/>
      <c r="B59" s="32">
        <f>SUM(B35:B58)</f>
        <v>33225</v>
      </c>
      <c r="C59" s="39">
        <f>SUM(C35:C58)</f>
        <v>0</v>
      </c>
    </row>
    <row r="60" spans="1:3" s="14" customFormat="1" ht="22.2" customHeight="1" thickBot="1" x14ac:dyDescent="0.45">
      <c r="A60" s="66" t="s">
        <v>60</v>
      </c>
      <c r="B60" s="82">
        <f>B31-B59</f>
        <v>5795.8000000000029</v>
      </c>
      <c r="C60" s="70">
        <f>C31-C59</f>
        <v>0</v>
      </c>
    </row>
    <row r="61" spans="1:3" x14ac:dyDescent="0.4">
      <c r="A61" s="3" t="s">
        <v>61</v>
      </c>
      <c r="B61" s="14"/>
    </row>
    <row r="62" spans="1:3" x14ac:dyDescent="0.4">
      <c r="A62" s="4"/>
    </row>
  </sheetData>
  <sheetProtection selectLockedCells="1" selectUnlockedCells="1"/>
  <mergeCells count="3">
    <mergeCell ref="A2:C4"/>
    <mergeCell ref="A6:B7"/>
    <mergeCell ref="C6:C7"/>
  </mergeCells>
  <pageMargins left="0.19685039370078741" right="0.19685039370078741" top="0.19685039370078741" bottom="0.19685039370078741" header="0.31496062992125984" footer="0.31496062992125984"/>
  <pageSetup paperSize="8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D0221-201F-4D07-A635-2ED59EF4AFFA}">
  <dimension ref="A1:C62"/>
  <sheetViews>
    <sheetView zoomScale="70" zoomScaleNormal="70" workbookViewId="0">
      <pane ySplit="11" topLeftCell="A33" activePane="bottomLeft" state="frozen"/>
      <selection pane="bottomLeft" activeCell="C37" sqref="C37:C57"/>
    </sheetView>
  </sheetViews>
  <sheetFormatPr defaultColWidth="9.33203125" defaultRowHeight="19.8" x14ac:dyDescent="0.4"/>
  <cols>
    <col min="1" max="1" width="71.88671875" style="2" bestFit="1" customWidth="1"/>
    <col min="2" max="2" width="20" style="7" customWidth="1"/>
    <col min="3" max="3" width="24.6640625" style="7" bestFit="1" customWidth="1"/>
  </cols>
  <sheetData>
    <row r="1" spans="1:3" x14ac:dyDescent="0.4">
      <c r="A1" s="15"/>
      <c r="B1" s="33"/>
      <c r="C1" s="34"/>
    </row>
    <row r="2" spans="1:3" ht="14.7" customHeight="1" x14ac:dyDescent="0.3">
      <c r="A2" s="112" t="s">
        <v>84</v>
      </c>
      <c r="B2" s="113"/>
      <c r="C2" s="114"/>
    </row>
    <row r="3" spans="1:3" ht="14.7" customHeight="1" x14ac:dyDescent="0.3">
      <c r="A3" s="112"/>
      <c r="B3" s="113"/>
      <c r="C3" s="114"/>
    </row>
    <row r="4" spans="1:3" ht="14.7" customHeight="1" x14ac:dyDescent="0.3">
      <c r="A4" s="112"/>
      <c r="B4" s="113"/>
      <c r="C4" s="114"/>
    </row>
    <row r="5" spans="1:3" x14ac:dyDescent="0.4">
      <c r="A5" s="16"/>
      <c r="C5" s="35"/>
    </row>
    <row r="6" spans="1:3" ht="14.7" customHeight="1" x14ac:dyDescent="0.3">
      <c r="A6" s="115" t="s">
        <v>85</v>
      </c>
      <c r="B6" s="110"/>
      <c r="C6" s="116">
        <f>C31-C59</f>
        <v>0</v>
      </c>
    </row>
    <row r="7" spans="1:3" ht="14.7" customHeight="1" x14ac:dyDescent="0.3">
      <c r="A7" s="115"/>
      <c r="B7" s="110"/>
      <c r="C7" s="111"/>
    </row>
    <row r="8" spans="1:3" x14ac:dyDescent="0.4">
      <c r="A8" s="16"/>
      <c r="C8" s="35"/>
    </row>
    <row r="9" spans="1:3" x14ac:dyDescent="0.4">
      <c r="A9" s="16"/>
      <c r="C9" s="35"/>
    </row>
    <row r="10" spans="1:3" x14ac:dyDescent="0.4">
      <c r="A10" s="17"/>
      <c r="B10" s="28"/>
      <c r="C10" s="36"/>
    </row>
    <row r="11" spans="1:3" s="14" customFormat="1" x14ac:dyDescent="0.4">
      <c r="A11" s="26"/>
      <c r="B11" s="12" t="s">
        <v>63</v>
      </c>
      <c r="C11" s="24" t="s">
        <v>64</v>
      </c>
    </row>
    <row r="12" spans="1:3" x14ac:dyDescent="0.4">
      <c r="A12" s="18"/>
      <c r="B12" s="30"/>
      <c r="C12" s="37"/>
    </row>
    <row r="13" spans="1:3" x14ac:dyDescent="0.4">
      <c r="A13" s="19" t="s">
        <v>17</v>
      </c>
      <c r="B13" s="29"/>
      <c r="C13" s="38"/>
    </row>
    <row r="14" spans="1:3" x14ac:dyDescent="0.4">
      <c r="A14" s="25" t="s">
        <v>18</v>
      </c>
      <c r="B14" s="46">
        <f>Summary!K14</f>
        <v>0.8</v>
      </c>
      <c r="C14" s="72"/>
    </row>
    <row r="15" spans="1:3" x14ac:dyDescent="0.4">
      <c r="A15" s="25" t="s">
        <v>19</v>
      </c>
      <c r="B15" s="46">
        <f>Summary!K15</f>
        <v>1500</v>
      </c>
      <c r="C15" s="72"/>
    </row>
    <row r="16" spans="1:3" x14ac:dyDescent="0.4">
      <c r="A16" s="25" t="s">
        <v>20</v>
      </c>
      <c r="B16" s="46">
        <f>Summary!K16</f>
        <v>2000</v>
      </c>
      <c r="C16" s="72"/>
    </row>
    <row r="17" spans="1:3" x14ac:dyDescent="0.4">
      <c r="A17" s="25" t="s">
        <v>21</v>
      </c>
      <c r="B17" s="46">
        <f>Summary!K17</f>
        <v>1000</v>
      </c>
      <c r="C17" s="72"/>
    </row>
    <row r="18" spans="1:3" x14ac:dyDescent="0.4">
      <c r="A18" s="25" t="s">
        <v>65</v>
      </c>
      <c r="B18" s="46">
        <f>Summary!K18</f>
        <v>0</v>
      </c>
      <c r="C18" s="72"/>
    </row>
    <row r="19" spans="1:3" x14ac:dyDescent="0.4">
      <c r="A19" s="25" t="s">
        <v>23</v>
      </c>
      <c r="B19" s="46">
        <f>Summary!K19</f>
        <v>0</v>
      </c>
      <c r="C19" s="72"/>
    </row>
    <row r="20" spans="1:3" x14ac:dyDescent="0.4">
      <c r="A20" s="25" t="s">
        <v>24</v>
      </c>
      <c r="B20" s="46">
        <f>Summary!K20</f>
        <v>0</v>
      </c>
      <c r="C20" s="72"/>
    </row>
    <row r="21" spans="1:3" x14ac:dyDescent="0.4">
      <c r="A21" s="25" t="s">
        <v>25</v>
      </c>
      <c r="B21" s="46">
        <v>1000</v>
      </c>
      <c r="C21" s="72"/>
    </row>
    <row r="22" spans="1:3" x14ac:dyDescent="0.4">
      <c r="A22" s="25" t="s">
        <v>26</v>
      </c>
      <c r="B22" s="46">
        <f>Summary!K22</f>
        <v>12000</v>
      </c>
      <c r="C22" s="72"/>
    </row>
    <row r="23" spans="1:3" x14ac:dyDescent="0.4">
      <c r="A23" s="25" t="s">
        <v>27</v>
      </c>
      <c r="B23" s="46">
        <f>Summary!K23</f>
        <v>100</v>
      </c>
      <c r="C23" s="72"/>
    </row>
    <row r="24" spans="1:3" x14ac:dyDescent="0.4">
      <c r="A24" s="25" t="s">
        <v>28</v>
      </c>
      <c r="B24" s="46">
        <f>Summary!K24</f>
        <v>0</v>
      </c>
      <c r="C24" s="72"/>
    </row>
    <row r="25" spans="1:3" x14ac:dyDescent="0.4">
      <c r="A25" s="25" t="s">
        <v>29</v>
      </c>
      <c r="B25" s="46">
        <f>Summary!K25</f>
        <v>0</v>
      </c>
      <c r="C25" s="72"/>
    </row>
    <row r="26" spans="1:3" x14ac:dyDescent="0.4">
      <c r="A26" s="25" t="s">
        <v>30</v>
      </c>
      <c r="B26" s="46">
        <f>Summary!K26</f>
        <v>600</v>
      </c>
      <c r="C26" s="72"/>
    </row>
    <row r="27" spans="1:3" x14ac:dyDescent="0.4">
      <c r="A27" s="25" t="s">
        <v>73</v>
      </c>
      <c r="B27" s="46">
        <f>Summary!K27</f>
        <v>120</v>
      </c>
      <c r="C27" s="72"/>
    </row>
    <row r="28" spans="1:3" x14ac:dyDescent="0.4">
      <c r="A28" s="25" t="s">
        <v>32</v>
      </c>
      <c r="B28" s="46">
        <f>Summary!K28</f>
        <v>0</v>
      </c>
      <c r="C28" s="72"/>
    </row>
    <row r="29" spans="1:3" x14ac:dyDescent="0.4">
      <c r="A29" s="25"/>
      <c r="B29" s="46"/>
      <c r="C29" s="72"/>
    </row>
    <row r="30" spans="1:3" x14ac:dyDescent="0.4">
      <c r="A30" s="25"/>
      <c r="B30" s="46"/>
      <c r="C30" s="72"/>
    </row>
    <row r="31" spans="1:3" x14ac:dyDescent="0.4">
      <c r="A31" s="21" t="s">
        <v>33</v>
      </c>
      <c r="B31" s="32">
        <f>SUM(B14:B30)</f>
        <v>18320.8</v>
      </c>
      <c r="C31" s="39">
        <f t="shared" ref="C31" si="0">SUM(C14:C29)</f>
        <v>0</v>
      </c>
    </row>
    <row r="32" spans="1:3" x14ac:dyDescent="0.4">
      <c r="A32" s="20"/>
      <c r="B32" s="95"/>
      <c r="C32" s="23"/>
    </row>
    <row r="33" spans="1:3" x14ac:dyDescent="0.4">
      <c r="A33" s="18"/>
      <c r="B33" s="30"/>
      <c r="C33" s="37"/>
    </row>
    <row r="34" spans="1:3" s="7" customFormat="1" x14ac:dyDescent="0.4">
      <c r="A34" s="22" t="s">
        <v>34</v>
      </c>
      <c r="B34" s="95"/>
      <c r="C34" s="23"/>
    </row>
    <row r="35" spans="1:3" s="7" customFormat="1" x14ac:dyDescent="0.4">
      <c r="A35" s="77" t="s">
        <v>35</v>
      </c>
      <c r="B35" s="9">
        <f>Summary!K34</f>
        <v>0</v>
      </c>
      <c r="C35" s="73"/>
    </row>
    <row r="36" spans="1:3" s="7" customFormat="1" x14ac:dyDescent="0.4">
      <c r="A36" s="77" t="s">
        <v>36</v>
      </c>
      <c r="B36" s="9">
        <f>Summary!K35</f>
        <v>0</v>
      </c>
      <c r="C36" s="73"/>
    </row>
    <row r="37" spans="1:3" s="7" customFormat="1" x14ac:dyDescent="0.4">
      <c r="A37" s="77" t="s">
        <v>37</v>
      </c>
      <c r="B37" s="9">
        <f>Summary!K36</f>
        <v>5</v>
      </c>
      <c r="C37" s="73"/>
    </row>
    <row r="38" spans="1:3" s="7" customFormat="1" x14ac:dyDescent="0.4">
      <c r="A38" s="77" t="s">
        <v>38</v>
      </c>
      <c r="B38" s="9">
        <f>Summary!K37</f>
        <v>0</v>
      </c>
      <c r="C38" s="73"/>
    </row>
    <row r="39" spans="1:3" s="7" customFormat="1" x14ac:dyDescent="0.4">
      <c r="A39" s="78" t="s">
        <v>39</v>
      </c>
      <c r="B39" s="9">
        <f>Summary!K38</f>
        <v>20</v>
      </c>
      <c r="C39" s="73"/>
    </row>
    <row r="40" spans="1:3" s="7" customFormat="1" x14ac:dyDescent="0.4">
      <c r="A40" s="78" t="s">
        <v>40</v>
      </c>
      <c r="B40" s="9">
        <v>11000</v>
      </c>
      <c r="C40" s="73"/>
    </row>
    <row r="41" spans="1:3" s="7" customFormat="1" x14ac:dyDescent="0.4">
      <c r="A41" s="77" t="s">
        <v>42</v>
      </c>
      <c r="B41" s="9">
        <f>Summary!K40</f>
        <v>1000</v>
      </c>
      <c r="C41" s="73"/>
    </row>
    <row r="42" spans="1:3" s="7" customFormat="1" x14ac:dyDescent="0.4">
      <c r="A42" s="77" t="s">
        <v>43</v>
      </c>
      <c r="B42" s="9">
        <f>Summary!K41</f>
        <v>0</v>
      </c>
      <c r="C42" s="73"/>
    </row>
    <row r="43" spans="1:3" s="7" customFormat="1" ht="33.6" x14ac:dyDescent="0.4">
      <c r="A43" s="81" t="s">
        <v>68</v>
      </c>
      <c r="B43" s="9">
        <f>Summary!K42</f>
        <v>0</v>
      </c>
      <c r="C43" s="73"/>
    </row>
    <row r="44" spans="1:3" s="7" customFormat="1" x14ac:dyDescent="0.4">
      <c r="A44" s="77" t="s">
        <v>45</v>
      </c>
      <c r="B44" s="9">
        <f>Summary!K43</f>
        <v>3000</v>
      </c>
      <c r="C44" s="73"/>
    </row>
    <row r="45" spans="1:3" s="7" customFormat="1" x14ac:dyDescent="0.4">
      <c r="A45" s="77" t="s">
        <v>65</v>
      </c>
      <c r="B45" s="9">
        <f>Summary!K44</f>
        <v>1500</v>
      </c>
      <c r="C45" s="73"/>
    </row>
    <row r="46" spans="1:3" s="7" customFormat="1" x14ac:dyDescent="0.4">
      <c r="A46" s="77" t="s">
        <v>47</v>
      </c>
      <c r="B46" s="9">
        <f>Summary!K45</f>
        <v>0</v>
      </c>
      <c r="C46" s="73"/>
    </row>
    <row r="47" spans="1:3" s="7" customFormat="1" x14ac:dyDescent="0.4">
      <c r="A47" s="77" t="s">
        <v>48</v>
      </c>
      <c r="B47" s="9">
        <f>Summary!K46</f>
        <v>0</v>
      </c>
      <c r="C47" s="73"/>
    </row>
    <row r="48" spans="1:3" s="7" customFormat="1" x14ac:dyDescent="0.4">
      <c r="A48" s="77" t="s">
        <v>49</v>
      </c>
      <c r="B48" s="9">
        <f>Summary!K47</f>
        <v>12000</v>
      </c>
      <c r="C48" s="73"/>
    </row>
    <row r="49" spans="1:3" s="7" customFormat="1" x14ac:dyDescent="0.4">
      <c r="A49" s="77" t="s">
        <v>50</v>
      </c>
      <c r="B49" s="9">
        <f>Summary!K48</f>
        <v>0</v>
      </c>
      <c r="C49" s="73"/>
    </row>
    <row r="50" spans="1:3" s="7" customFormat="1" x14ac:dyDescent="0.4">
      <c r="A50" s="77" t="s">
        <v>51</v>
      </c>
      <c r="B50" s="9">
        <f>Summary!K49</f>
        <v>1500</v>
      </c>
      <c r="C50" s="73"/>
    </row>
    <row r="51" spans="1:3" s="7" customFormat="1" x14ac:dyDescent="0.4">
      <c r="A51" s="78" t="s">
        <v>52</v>
      </c>
      <c r="B51" s="9">
        <f>Summary!K50</f>
        <v>0</v>
      </c>
      <c r="C51" s="73"/>
    </row>
    <row r="52" spans="1:3" s="7" customFormat="1" x14ac:dyDescent="0.4">
      <c r="A52" s="78" t="s">
        <v>53</v>
      </c>
      <c r="B52" s="9">
        <f>Summary!K51</f>
        <v>0</v>
      </c>
      <c r="C52" s="73"/>
    </row>
    <row r="53" spans="1:3" x14ac:dyDescent="0.4">
      <c r="A53" s="77" t="s">
        <v>54</v>
      </c>
      <c r="B53" s="9">
        <f>Summary!K52</f>
        <v>0</v>
      </c>
      <c r="C53" s="73"/>
    </row>
    <row r="54" spans="1:3" x14ac:dyDescent="0.4">
      <c r="A54" s="77" t="s">
        <v>55</v>
      </c>
      <c r="B54" s="9">
        <f>Summary!K53</f>
        <v>7580</v>
      </c>
      <c r="C54" s="73"/>
    </row>
    <row r="55" spans="1:3" x14ac:dyDescent="0.4">
      <c r="A55" s="77" t="s">
        <v>56</v>
      </c>
      <c r="B55" s="9">
        <f>Summary!K54</f>
        <v>0</v>
      </c>
      <c r="C55" s="73"/>
    </row>
    <row r="56" spans="1:3" x14ac:dyDescent="0.4">
      <c r="A56" s="77" t="s">
        <v>58</v>
      </c>
      <c r="B56" s="9">
        <f>Summary!K55</f>
        <v>0</v>
      </c>
      <c r="C56" s="73"/>
    </row>
    <row r="57" spans="1:3" x14ac:dyDescent="0.4">
      <c r="A57" s="77" t="s">
        <v>71</v>
      </c>
      <c r="B57" s="9">
        <f>Summary!K56</f>
        <v>4700</v>
      </c>
      <c r="C57" s="73"/>
    </row>
    <row r="58" spans="1:3" x14ac:dyDescent="0.4">
      <c r="A58" s="25"/>
      <c r="B58" s="9"/>
      <c r="C58" s="73"/>
    </row>
    <row r="59" spans="1:3" x14ac:dyDescent="0.4">
      <c r="A59" s="25"/>
      <c r="B59" s="32">
        <f>SUM(B35:B58)</f>
        <v>42305</v>
      </c>
      <c r="C59" s="39">
        <f>SUM(C35:C58)</f>
        <v>0</v>
      </c>
    </row>
    <row r="60" spans="1:3" s="14" customFormat="1" ht="22.2" customHeight="1" thickBot="1" x14ac:dyDescent="0.45">
      <c r="A60" s="66" t="s">
        <v>60</v>
      </c>
      <c r="B60" s="82">
        <f>B31-B59</f>
        <v>-23984.2</v>
      </c>
      <c r="C60" s="70">
        <f>C31-C59</f>
        <v>0</v>
      </c>
    </row>
    <row r="61" spans="1:3" x14ac:dyDescent="0.4">
      <c r="A61" s="3" t="s">
        <v>61</v>
      </c>
      <c r="B61" s="14"/>
    </row>
    <row r="62" spans="1:3" x14ac:dyDescent="0.4">
      <c r="A62" s="4"/>
    </row>
  </sheetData>
  <sheetProtection selectLockedCells="1" selectUnlockedCells="1"/>
  <mergeCells count="3">
    <mergeCell ref="A2:C4"/>
    <mergeCell ref="A6:B7"/>
    <mergeCell ref="C6:C7"/>
  </mergeCells>
  <pageMargins left="0.19685039370078741" right="0.19685039370078741" top="0.19685039370078741" bottom="0.19685039370078741" header="0.31496062992125984" footer="0.31496062992125984"/>
  <pageSetup paperSize="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C8F48-D245-4DE6-9FAC-1F159FBF5DB7}">
  <sheetPr>
    <pageSetUpPr fitToPage="1"/>
  </sheetPr>
  <dimension ref="A1:C62"/>
  <sheetViews>
    <sheetView zoomScale="70" zoomScaleNormal="70" workbookViewId="0">
      <pane ySplit="11" topLeftCell="A12" activePane="bottomLeft" state="frozen"/>
      <selection pane="bottomLeft" activeCell="C28" sqref="C14:C28"/>
    </sheetView>
  </sheetViews>
  <sheetFormatPr defaultColWidth="9.33203125" defaultRowHeight="19.8" x14ac:dyDescent="0.4"/>
  <cols>
    <col min="1" max="1" width="71.88671875" style="2" bestFit="1" customWidth="1"/>
    <col min="2" max="2" width="20" style="7" customWidth="1"/>
    <col min="3" max="3" width="31.6640625" style="7" customWidth="1"/>
  </cols>
  <sheetData>
    <row r="1" spans="1:3" x14ac:dyDescent="0.4">
      <c r="A1" s="15"/>
      <c r="B1" s="33"/>
      <c r="C1" s="34"/>
    </row>
    <row r="2" spans="1:3" ht="14.7" customHeight="1" x14ac:dyDescent="0.3">
      <c r="A2" s="112" t="s">
        <v>86</v>
      </c>
      <c r="B2" s="113"/>
      <c r="C2" s="114"/>
    </row>
    <row r="3" spans="1:3" ht="14.7" customHeight="1" x14ac:dyDescent="0.3">
      <c r="A3" s="112"/>
      <c r="B3" s="113"/>
      <c r="C3" s="114"/>
    </row>
    <row r="4" spans="1:3" ht="14.7" customHeight="1" x14ac:dyDescent="0.3">
      <c r="A4" s="112"/>
      <c r="B4" s="113"/>
      <c r="C4" s="114"/>
    </row>
    <row r="5" spans="1:3" x14ac:dyDescent="0.4">
      <c r="A5" s="16"/>
      <c r="C5" s="35"/>
    </row>
    <row r="6" spans="1:3" ht="14.7" customHeight="1" x14ac:dyDescent="0.3">
      <c r="A6" s="115" t="s">
        <v>87</v>
      </c>
      <c r="B6" s="110"/>
      <c r="C6" s="116">
        <f>C31-C59</f>
        <v>0</v>
      </c>
    </row>
    <row r="7" spans="1:3" ht="14.7" customHeight="1" x14ac:dyDescent="0.3">
      <c r="A7" s="115"/>
      <c r="B7" s="110"/>
      <c r="C7" s="111"/>
    </row>
    <row r="8" spans="1:3" x14ac:dyDescent="0.4">
      <c r="A8" s="16"/>
      <c r="C8" s="35"/>
    </row>
    <row r="9" spans="1:3" x14ac:dyDescent="0.4">
      <c r="A9" s="16"/>
      <c r="C9" s="35"/>
    </row>
    <row r="10" spans="1:3" x14ac:dyDescent="0.4">
      <c r="A10" s="17"/>
      <c r="B10" s="28"/>
      <c r="C10" s="36"/>
    </row>
    <row r="11" spans="1:3" s="14" customFormat="1" x14ac:dyDescent="0.4">
      <c r="A11" s="26"/>
      <c r="B11" s="12" t="s">
        <v>63</v>
      </c>
      <c r="C11" s="24" t="s">
        <v>64</v>
      </c>
    </row>
    <row r="12" spans="1:3" x14ac:dyDescent="0.4">
      <c r="A12" s="18"/>
      <c r="B12" s="30"/>
      <c r="C12" s="37"/>
    </row>
    <row r="13" spans="1:3" x14ac:dyDescent="0.4">
      <c r="A13" s="19" t="s">
        <v>17</v>
      </c>
      <c r="B13" s="29"/>
      <c r="C13" s="38"/>
    </row>
    <row r="14" spans="1:3" x14ac:dyDescent="0.4">
      <c r="A14" s="25" t="s">
        <v>18</v>
      </c>
      <c r="B14" s="46">
        <f>Summary!L14</f>
        <v>0.8</v>
      </c>
      <c r="C14" s="72"/>
    </row>
    <row r="15" spans="1:3" x14ac:dyDescent="0.4">
      <c r="A15" s="25" t="s">
        <v>19</v>
      </c>
      <c r="B15" s="46">
        <f>Summary!L15</f>
        <v>26500</v>
      </c>
      <c r="C15" s="72"/>
    </row>
    <row r="16" spans="1:3" x14ac:dyDescent="0.4">
      <c r="A16" s="25" t="s">
        <v>20</v>
      </c>
      <c r="B16" s="46">
        <f>Summary!L16</f>
        <v>15000</v>
      </c>
      <c r="C16" s="72"/>
    </row>
    <row r="17" spans="1:3" x14ac:dyDescent="0.4">
      <c r="A17" s="25" t="s">
        <v>21</v>
      </c>
      <c r="B17" s="46">
        <f>Summary!L17</f>
        <v>1000</v>
      </c>
      <c r="C17" s="72"/>
    </row>
    <row r="18" spans="1:3" x14ac:dyDescent="0.4">
      <c r="A18" s="25" t="s">
        <v>65</v>
      </c>
      <c r="B18" s="46">
        <f>Summary!L18</f>
        <v>3000</v>
      </c>
      <c r="C18" s="72"/>
    </row>
    <row r="19" spans="1:3" x14ac:dyDescent="0.4">
      <c r="A19" s="25" t="s">
        <v>23</v>
      </c>
      <c r="B19" s="46">
        <f>Summary!L19</f>
        <v>20000</v>
      </c>
      <c r="C19" s="72"/>
    </row>
    <row r="20" spans="1:3" x14ac:dyDescent="0.4">
      <c r="A20" s="25" t="s">
        <v>24</v>
      </c>
      <c r="B20" s="46">
        <v>1500</v>
      </c>
      <c r="C20" s="72"/>
    </row>
    <row r="21" spans="1:3" x14ac:dyDescent="0.4">
      <c r="A21" s="25" t="s">
        <v>25</v>
      </c>
      <c r="B21" s="46">
        <v>0</v>
      </c>
      <c r="C21" s="72"/>
    </row>
    <row r="22" spans="1:3" x14ac:dyDescent="0.4">
      <c r="A22" s="25" t="s">
        <v>26</v>
      </c>
      <c r="B22" s="46">
        <f>Summary!L22</f>
        <v>12000</v>
      </c>
      <c r="C22" s="72"/>
    </row>
    <row r="23" spans="1:3" x14ac:dyDescent="0.4">
      <c r="A23" s="25" t="s">
        <v>27</v>
      </c>
      <c r="B23" s="46">
        <f>Summary!L23</f>
        <v>0</v>
      </c>
      <c r="C23" s="72"/>
    </row>
    <row r="24" spans="1:3" x14ac:dyDescent="0.4">
      <c r="A24" s="25" t="s">
        <v>28</v>
      </c>
      <c r="B24" s="46">
        <f>Summary!L24</f>
        <v>40000</v>
      </c>
      <c r="C24" s="72"/>
    </row>
    <row r="25" spans="1:3" x14ac:dyDescent="0.4">
      <c r="A25" s="25" t="s">
        <v>29</v>
      </c>
      <c r="B25" s="46">
        <f>Summary!L25</f>
        <v>0</v>
      </c>
      <c r="C25" s="72"/>
    </row>
    <row r="26" spans="1:3" x14ac:dyDescent="0.4">
      <c r="A26" s="25" t="s">
        <v>30</v>
      </c>
      <c r="B26" s="46">
        <f>Summary!L26</f>
        <v>0</v>
      </c>
      <c r="C26" s="72"/>
    </row>
    <row r="27" spans="1:3" x14ac:dyDescent="0.4">
      <c r="A27" s="25" t="s">
        <v>73</v>
      </c>
      <c r="B27" s="46">
        <f>Summary!L27</f>
        <v>120</v>
      </c>
      <c r="C27" s="72"/>
    </row>
    <row r="28" spans="1:3" x14ac:dyDescent="0.4">
      <c r="A28" s="25" t="s">
        <v>32</v>
      </c>
      <c r="B28" s="46">
        <f>Summary!L28</f>
        <v>0</v>
      </c>
      <c r="C28" s="72"/>
    </row>
    <row r="29" spans="1:3" x14ac:dyDescent="0.4">
      <c r="A29" s="25"/>
      <c r="B29" s="46"/>
      <c r="C29" s="72"/>
    </row>
    <row r="30" spans="1:3" x14ac:dyDescent="0.4">
      <c r="A30" s="25"/>
      <c r="B30" s="46"/>
      <c r="C30" s="72"/>
    </row>
    <row r="31" spans="1:3" x14ac:dyDescent="0.4">
      <c r="A31" s="21" t="s">
        <v>33</v>
      </c>
      <c r="B31" s="32">
        <f>SUM(B14:B30)</f>
        <v>119120.8</v>
      </c>
      <c r="C31" s="39">
        <f t="shared" ref="C31" si="0">SUM(C14:C29)</f>
        <v>0</v>
      </c>
    </row>
    <row r="32" spans="1:3" x14ac:dyDescent="0.4">
      <c r="A32" s="20"/>
      <c r="B32" s="95"/>
      <c r="C32" s="23"/>
    </row>
    <row r="33" spans="1:3" x14ac:dyDescent="0.4">
      <c r="A33" s="18"/>
      <c r="B33" s="30"/>
      <c r="C33" s="37"/>
    </row>
    <row r="34" spans="1:3" s="7" customFormat="1" x14ac:dyDescent="0.4">
      <c r="A34" s="22" t="s">
        <v>34</v>
      </c>
      <c r="B34" s="95"/>
      <c r="C34" s="23"/>
    </row>
    <row r="35" spans="1:3" s="7" customFormat="1" x14ac:dyDescent="0.4">
      <c r="A35" s="77" t="s">
        <v>35</v>
      </c>
      <c r="B35" s="9">
        <f>Summary!L34</f>
        <v>0</v>
      </c>
      <c r="C35" s="73"/>
    </row>
    <row r="36" spans="1:3" s="7" customFormat="1" x14ac:dyDescent="0.4">
      <c r="A36" s="77" t="s">
        <v>36</v>
      </c>
      <c r="B36" s="9">
        <f>Summary!L35</f>
        <v>1500</v>
      </c>
      <c r="C36" s="73"/>
    </row>
    <row r="37" spans="1:3" s="7" customFormat="1" x14ac:dyDescent="0.4">
      <c r="A37" s="77" t="s">
        <v>37</v>
      </c>
      <c r="B37" s="9">
        <f>Summary!L36</f>
        <v>200</v>
      </c>
      <c r="C37" s="73"/>
    </row>
    <row r="38" spans="1:3" s="7" customFormat="1" x14ac:dyDescent="0.4">
      <c r="A38" s="77" t="s">
        <v>38</v>
      </c>
      <c r="B38" s="9">
        <f>Summary!L37</f>
        <v>15000</v>
      </c>
      <c r="C38" s="73"/>
    </row>
    <row r="39" spans="1:3" s="7" customFormat="1" x14ac:dyDescent="0.4">
      <c r="A39" s="78" t="s">
        <v>39</v>
      </c>
      <c r="B39" s="9">
        <f>Summary!L38</f>
        <v>20</v>
      </c>
      <c r="C39" s="73"/>
    </row>
    <row r="40" spans="1:3" s="7" customFormat="1" x14ac:dyDescent="0.4">
      <c r="A40" s="78" t="s">
        <v>40</v>
      </c>
      <c r="B40" s="9">
        <f>Summary!L39</f>
        <v>0</v>
      </c>
      <c r="C40" s="73"/>
    </row>
    <row r="41" spans="1:3" s="7" customFormat="1" x14ac:dyDescent="0.4">
      <c r="A41" s="77" t="s">
        <v>42</v>
      </c>
      <c r="B41" s="9">
        <f>Summary!L40</f>
        <v>7500</v>
      </c>
      <c r="C41" s="73"/>
    </row>
    <row r="42" spans="1:3" s="7" customFormat="1" x14ac:dyDescent="0.4">
      <c r="A42" s="77" t="s">
        <v>43</v>
      </c>
      <c r="B42" s="9">
        <f>Summary!L41</f>
        <v>0</v>
      </c>
      <c r="C42" s="73"/>
    </row>
    <row r="43" spans="1:3" s="7" customFormat="1" ht="33.6" x14ac:dyDescent="0.4">
      <c r="A43" s="81" t="s">
        <v>68</v>
      </c>
      <c r="B43" s="9">
        <f>Summary!L42</f>
        <v>0</v>
      </c>
      <c r="C43" s="73"/>
    </row>
    <row r="44" spans="1:3" s="7" customFormat="1" x14ac:dyDescent="0.4">
      <c r="A44" s="77" t="s">
        <v>45</v>
      </c>
      <c r="B44" s="9">
        <f>Summary!L43</f>
        <v>3000</v>
      </c>
      <c r="C44" s="73"/>
    </row>
    <row r="45" spans="1:3" s="7" customFormat="1" x14ac:dyDescent="0.4">
      <c r="A45" s="77" t="s">
        <v>65</v>
      </c>
      <c r="B45" s="9">
        <f>Summary!L44</f>
        <v>5000</v>
      </c>
      <c r="C45" s="73"/>
    </row>
    <row r="46" spans="1:3" s="7" customFormat="1" x14ac:dyDescent="0.4">
      <c r="A46" s="77" t="s">
        <v>47</v>
      </c>
      <c r="B46" s="9">
        <f>Summary!L45</f>
        <v>0</v>
      </c>
      <c r="C46" s="73"/>
    </row>
    <row r="47" spans="1:3" s="7" customFormat="1" x14ac:dyDescent="0.4">
      <c r="A47" s="77" t="s">
        <v>48</v>
      </c>
      <c r="B47" s="9">
        <f>Summary!L46</f>
        <v>0</v>
      </c>
      <c r="C47" s="73"/>
    </row>
    <row r="48" spans="1:3" s="7" customFormat="1" x14ac:dyDescent="0.4">
      <c r="A48" s="77" t="s">
        <v>49</v>
      </c>
      <c r="B48" s="9">
        <f>Summary!L47</f>
        <v>15000</v>
      </c>
      <c r="C48" s="73"/>
    </row>
    <row r="49" spans="1:3" s="7" customFormat="1" x14ac:dyDescent="0.4">
      <c r="A49" s="77" t="s">
        <v>50</v>
      </c>
      <c r="B49" s="9">
        <f>Summary!L48</f>
        <v>5000</v>
      </c>
      <c r="C49" s="73"/>
    </row>
    <row r="50" spans="1:3" s="7" customFormat="1" x14ac:dyDescent="0.4">
      <c r="A50" s="77" t="s">
        <v>51</v>
      </c>
      <c r="B50" s="9">
        <f>Summary!L49</f>
        <v>1500</v>
      </c>
      <c r="C50" s="73"/>
    </row>
    <row r="51" spans="1:3" s="7" customFormat="1" x14ac:dyDescent="0.4">
      <c r="A51" s="78" t="s">
        <v>52</v>
      </c>
      <c r="B51" s="9">
        <f>Summary!L50</f>
        <v>0</v>
      </c>
      <c r="C51" s="73"/>
    </row>
    <row r="52" spans="1:3" s="7" customFormat="1" x14ac:dyDescent="0.4">
      <c r="A52" s="78" t="s">
        <v>53</v>
      </c>
      <c r="B52" s="9">
        <f>Summary!L51</f>
        <v>0</v>
      </c>
      <c r="C52" s="73"/>
    </row>
    <row r="53" spans="1:3" x14ac:dyDescent="0.4">
      <c r="A53" s="77" t="s">
        <v>54</v>
      </c>
      <c r="B53" s="9">
        <f>Summary!L52</f>
        <v>500</v>
      </c>
      <c r="C53" s="73"/>
    </row>
    <row r="54" spans="1:3" x14ac:dyDescent="0.4">
      <c r="A54" s="77" t="s">
        <v>55</v>
      </c>
      <c r="B54" s="9">
        <f>Summary!L53</f>
        <v>5500</v>
      </c>
      <c r="C54" s="73"/>
    </row>
    <row r="55" spans="1:3" x14ac:dyDescent="0.4">
      <c r="A55" s="77" t="s">
        <v>56</v>
      </c>
      <c r="B55" s="9">
        <f>Summary!L54</f>
        <v>0</v>
      </c>
      <c r="C55" s="74"/>
    </row>
    <row r="56" spans="1:3" x14ac:dyDescent="0.4">
      <c r="A56" s="77" t="s">
        <v>58</v>
      </c>
      <c r="B56" s="9">
        <f>Summary!L55</f>
        <v>0</v>
      </c>
      <c r="C56" s="73"/>
    </row>
    <row r="57" spans="1:3" x14ac:dyDescent="0.4">
      <c r="A57" s="77" t="s">
        <v>71</v>
      </c>
      <c r="B57" s="9">
        <f>Summary!L56</f>
        <v>4700</v>
      </c>
      <c r="C57" s="73"/>
    </row>
    <row r="58" spans="1:3" x14ac:dyDescent="0.4">
      <c r="A58" s="25"/>
      <c r="B58" s="9"/>
      <c r="C58" s="73"/>
    </row>
    <row r="59" spans="1:3" x14ac:dyDescent="0.4">
      <c r="A59" s="25"/>
      <c r="B59" s="32">
        <f>SUM(B35:B58)</f>
        <v>64420</v>
      </c>
      <c r="C59" s="39">
        <f>SUM(C35:C58)</f>
        <v>0</v>
      </c>
    </row>
    <row r="60" spans="1:3" s="14" customFormat="1" ht="22.2" customHeight="1" thickBot="1" x14ac:dyDescent="0.45">
      <c r="A60" s="66" t="s">
        <v>60</v>
      </c>
      <c r="B60" s="82">
        <f>B31-B59</f>
        <v>54700.800000000003</v>
      </c>
      <c r="C60" s="70">
        <f>C31-C59</f>
        <v>0</v>
      </c>
    </row>
    <row r="61" spans="1:3" x14ac:dyDescent="0.4">
      <c r="A61" s="3" t="s">
        <v>61</v>
      </c>
      <c r="B61" s="14"/>
    </row>
    <row r="62" spans="1:3" x14ac:dyDescent="0.4">
      <c r="A62" s="4"/>
    </row>
  </sheetData>
  <sheetProtection selectLockedCells="1" selectUnlockedCells="1"/>
  <mergeCells count="3">
    <mergeCell ref="A2:C4"/>
    <mergeCell ref="A6:B7"/>
    <mergeCell ref="C6:C7"/>
  </mergeCells>
  <pageMargins left="0.19685039370078741" right="0.19685039370078741" top="0.19685039370078741" bottom="0.19685039370078741" header="0.31496062992125984" footer="0.31496062992125984"/>
  <pageSetup paperSize="9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E3445-1290-4413-9A7D-506CDB065AC1}">
  <sheetPr>
    <pageSetUpPr fitToPage="1"/>
  </sheetPr>
  <dimension ref="A1:C62"/>
  <sheetViews>
    <sheetView zoomScale="70" zoomScaleNormal="70" workbookViewId="0">
      <pane ySplit="11" topLeftCell="A31" activePane="bottomLeft" state="frozen"/>
      <selection pane="bottomLeft" activeCell="C36" sqref="C36:C57"/>
    </sheetView>
  </sheetViews>
  <sheetFormatPr defaultColWidth="9.33203125" defaultRowHeight="19.8" x14ac:dyDescent="0.4"/>
  <cols>
    <col min="1" max="1" width="71.88671875" style="2" bestFit="1" customWidth="1"/>
    <col min="2" max="2" width="20" style="7" customWidth="1"/>
    <col min="3" max="3" width="27.21875" style="7" bestFit="1" customWidth="1"/>
  </cols>
  <sheetData>
    <row r="1" spans="1:3" x14ac:dyDescent="0.4">
      <c r="A1" s="15"/>
      <c r="B1" s="33"/>
      <c r="C1" s="34"/>
    </row>
    <row r="2" spans="1:3" ht="14.7" customHeight="1" x14ac:dyDescent="0.3">
      <c r="A2" s="112" t="s">
        <v>88</v>
      </c>
      <c r="B2" s="113"/>
      <c r="C2" s="114"/>
    </row>
    <row r="3" spans="1:3" ht="14.7" customHeight="1" x14ac:dyDescent="0.3">
      <c r="A3" s="112"/>
      <c r="B3" s="113"/>
      <c r="C3" s="114"/>
    </row>
    <row r="4" spans="1:3" ht="14.7" customHeight="1" x14ac:dyDescent="0.3">
      <c r="A4" s="112"/>
      <c r="B4" s="113"/>
      <c r="C4" s="114"/>
    </row>
    <row r="5" spans="1:3" x14ac:dyDescent="0.4">
      <c r="A5" s="16"/>
      <c r="C5" s="35"/>
    </row>
    <row r="6" spans="1:3" ht="14.7" customHeight="1" x14ac:dyDescent="0.3">
      <c r="A6" s="115" t="s">
        <v>89</v>
      </c>
      <c r="B6" s="110"/>
      <c r="C6" s="116">
        <f>C31-C59</f>
        <v>0</v>
      </c>
    </row>
    <row r="7" spans="1:3" ht="14.7" customHeight="1" x14ac:dyDescent="0.3">
      <c r="A7" s="115"/>
      <c r="B7" s="110"/>
      <c r="C7" s="111"/>
    </row>
    <row r="8" spans="1:3" x14ac:dyDescent="0.4">
      <c r="A8" s="16"/>
      <c r="C8" s="35"/>
    </row>
    <row r="9" spans="1:3" x14ac:dyDescent="0.4">
      <c r="A9" s="16"/>
      <c r="C9" s="35"/>
    </row>
    <row r="10" spans="1:3" x14ac:dyDescent="0.4">
      <c r="A10" s="17"/>
      <c r="B10" s="28"/>
      <c r="C10" s="36"/>
    </row>
    <row r="11" spans="1:3" s="14" customFormat="1" x14ac:dyDescent="0.4">
      <c r="A11" s="26"/>
      <c r="B11" s="12" t="s">
        <v>63</v>
      </c>
      <c r="C11" s="24" t="s">
        <v>64</v>
      </c>
    </row>
    <row r="12" spans="1:3" x14ac:dyDescent="0.4">
      <c r="A12" s="18"/>
      <c r="B12" s="30"/>
      <c r="C12" s="37"/>
    </row>
    <row r="13" spans="1:3" x14ac:dyDescent="0.4">
      <c r="A13" s="19" t="s">
        <v>17</v>
      </c>
      <c r="B13" s="29"/>
      <c r="C13" s="38"/>
    </row>
    <row r="14" spans="1:3" x14ac:dyDescent="0.4">
      <c r="A14" s="25" t="s">
        <v>18</v>
      </c>
      <c r="B14" s="46">
        <f>Summary!M14</f>
        <v>400</v>
      </c>
      <c r="C14" s="72"/>
    </row>
    <row r="15" spans="1:3" x14ac:dyDescent="0.4">
      <c r="A15" s="25" t="s">
        <v>19</v>
      </c>
      <c r="B15" s="46">
        <f>Summary!M15</f>
        <v>25000</v>
      </c>
      <c r="C15" s="72"/>
    </row>
    <row r="16" spans="1:3" x14ac:dyDescent="0.4">
      <c r="A16" s="25" t="s">
        <v>20</v>
      </c>
      <c r="B16" s="46">
        <f>Summary!M16</f>
        <v>15000</v>
      </c>
      <c r="C16" s="72"/>
    </row>
    <row r="17" spans="1:3" x14ac:dyDescent="0.4">
      <c r="A17" s="25" t="s">
        <v>21</v>
      </c>
      <c r="B17" s="46">
        <f>Summary!M17</f>
        <v>0</v>
      </c>
      <c r="C17" s="72"/>
    </row>
    <row r="18" spans="1:3" x14ac:dyDescent="0.4">
      <c r="A18" s="25" t="s">
        <v>65</v>
      </c>
      <c r="B18" s="46">
        <f>Summary!M18</f>
        <v>3000</v>
      </c>
      <c r="C18" s="72"/>
    </row>
    <row r="19" spans="1:3" x14ac:dyDescent="0.4">
      <c r="A19" s="25" t="s">
        <v>23</v>
      </c>
      <c r="B19" s="46">
        <f>Summary!M19</f>
        <v>20000</v>
      </c>
      <c r="C19" s="72"/>
    </row>
    <row r="20" spans="1:3" x14ac:dyDescent="0.4">
      <c r="A20" s="25" t="s">
        <v>24</v>
      </c>
      <c r="B20" s="46">
        <f>Summary!M20</f>
        <v>0</v>
      </c>
      <c r="C20" s="72"/>
    </row>
    <row r="21" spans="1:3" x14ac:dyDescent="0.4">
      <c r="A21" s="25" t="s">
        <v>25</v>
      </c>
      <c r="B21" s="46">
        <v>1500</v>
      </c>
      <c r="C21" s="72"/>
    </row>
    <row r="22" spans="1:3" x14ac:dyDescent="0.4">
      <c r="A22" s="25" t="s">
        <v>26</v>
      </c>
      <c r="B22" s="46">
        <f>Summary!M22</f>
        <v>0</v>
      </c>
      <c r="C22" s="72"/>
    </row>
    <row r="23" spans="1:3" x14ac:dyDescent="0.4">
      <c r="A23" s="25" t="s">
        <v>27</v>
      </c>
      <c r="B23" s="46">
        <f>Summary!M23</f>
        <v>0</v>
      </c>
      <c r="C23" s="72"/>
    </row>
    <row r="24" spans="1:3" x14ac:dyDescent="0.4">
      <c r="A24" s="25" t="s">
        <v>28</v>
      </c>
      <c r="B24" s="46">
        <f>Summary!M24</f>
        <v>0</v>
      </c>
      <c r="C24" s="72"/>
    </row>
    <row r="25" spans="1:3" x14ac:dyDescent="0.4">
      <c r="A25" s="25" t="s">
        <v>29</v>
      </c>
      <c r="B25" s="46">
        <f>Summary!M25</f>
        <v>0</v>
      </c>
      <c r="C25" s="72"/>
    </row>
    <row r="26" spans="1:3" x14ac:dyDescent="0.4">
      <c r="A26" s="25" t="s">
        <v>30</v>
      </c>
      <c r="B26" s="46">
        <f>Summary!M26</f>
        <v>600</v>
      </c>
      <c r="C26" s="72"/>
    </row>
    <row r="27" spans="1:3" x14ac:dyDescent="0.4">
      <c r="A27" s="25" t="s">
        <v>73</v>
      </c>
      <c r="B27" s="46">
        <f>Summary!M27</f>
        <v>120</v>
      </c>
      <c r="C27" s="72"/>
    </row>
    <row r="28" spans="1:3" x14ac:dyDescent="0.4">
      <c r="A28" s="25" t="s">
        <v>32</v>
      </c>
      <c r="B28" s="46">
        <f>Summary!M28</f>
        <v>0</v>
      </c>
      <c r="C28" s="72"/>
    </row>
    <row r="29" spans="1:3" x14ac:dyDescent="0.4">
      <c r="A29" s="25"/>
      <c r="B29" s="46"/>
      <c r="C29" s="72"/>
    </row>
    <row r="30" spans="1:3" x14ac:dyDescent="0.4">
      <c r="A30" s="25"/>
      <c r="B30" s="46"/>
      <c r="C30" s="72"/>
    </row>
    <row r="31" spans="1:3" x14ac:dyDescent="0.4">
      <c r="A31" s="21" t="s">
        <v>33</v>
      </c>
      <c r="B31" s="32">
        <f>SUM(B14:B30)</f>
        <v>65620</v>
      </c>
      <c r="C31" s="39">
        <f t="shared" ref="C31" si="0">SUM(C14:C29)</f>
        <v>0</v>
      </c>
    </row>
    <row r="32" spans="1:3" x14ac:dyDescent="0.4">
      <c r="A32" s="20"/>
      <c r="B32" s="95"/>
      <c r="C32" s="23"/>
    </row>
    <row r="33" spans="1:3" x14ac:dyDescent="0.4">
      <c r="A33" s="18"/>
      <c r="B33" s="30"/>
      <c r="C33" s="37"/>
    </row>
    <row r="34" spans="1:3" s="7" customFormat="1" x14ac:dyDescent="0.4">
      <c r="A34" s="22" t="s">
        <v>34</v>
      </c>
      <c r="B34" s="95"/>
      <c r="C34" s="23"/>
    </row>
    <row r="35" spans="1:3" s="7" customFormat="1" x14ac:dyDescent="0.4">
      <c r="A35" s="77" t="s">
        <v>35</v>
      </c>
      <c r="B35" s="9">
        <f>Summary!M34</f>
        <v>0</v>
      </c>
      <c r="C35" s="73"/>
    </row>
    <row r="36" spans="1:3" s="7" customFormat="1" x14ac:dyDescent="0.4">
      <c r="A36" s="77" t="s">
        <v>36</v>
      </c>
      <c r="B36" s="9">
        <f>Summary!M35</f>
        <v>1000</v>
      </c>
      <c r="C36" s="73"/>
    </row>
    <row r="37" spans="1:3" s="7" customFormat="1" x14ac:dyDescent="0.4">
      <c r="A37" s="77" t="s">
        <v>37</v>
      </c>
      <c r="B37" s="9">
        <f>Summary!M36</f>
        <v>200</v>
      </c>
      <c r="C37" s="73"/>
    </row>
    <row r="38" spans="1:3" s="7" customFormat="1" x14ac:dyDescent="0.4">
      <c r="A38" s="77" t="s">
        <v>38</v>
      </c>
      <c r="B38" s="9">
        <f>Summary!M37</f>
        <v>15000</v>
      </c>
      <c r="C38" s="73"/>
    </row>
    <row r="39" spans="1:3" s="7" customFormat="1" x14ac:dyDescent="0.4">
      <c r="A39" s="78" t="s">
        <v>39</v>
      </c>
      <c r="B39" s="9">
        <f>Summary!M38</f>
        <v>20</v>
      </c>
      <c r="C39" s="73"/>
    </row>
    <row r="40" spans="1:3" s="7" customFormat="1" x14ac:dyDescent="0.4">
      <c r="A40" s="78" t="s">
        <v>40</v>
      </c>
      <c r="B40" s="9">
        <f>Summary!M39</f>
        <v>2000</v>
      </c>
      <c r="C40" s="73"/>
    </row>
    <row r="41" spans="1:3" s="7" customFormat="1" x14ac:dyDescent="0.4">
      <c r="A41" s="77" t="s">
        <v>42</v>
      </c>
      <c r="B41" s="9">
        <f>Summary!M40</f>
        <v>7500</v>
      </c>
      <c r="C41" s="73"/>
    </row>
    <row r="42" spans="1:3" s="7" customFormat="1" x14ac:dyDescent="0.4">
      <c r="A42" s="77" t="s">
        <v>43</v>
      </c>
      <c r="B42" s="9">
        <f>Summary!M41</f>
        <v>0</v>
      </c>
      <c r="C42" s="73"/>
    </row>
    <row r="43" spans="1:3" s="7" customFormat="1" ht="33.6" x14ac:dyDescent="0.4">
      <c r="A43" s="81" t="s">
        <v>68</v>
      </c>
      <c r="B43" s="9">
        <f>Summary!M42</f>
        <v>0</v>
      </c>
      <c r="C43" s="73"/>
    </row>
    <row r="44" spans="1:3" s="7" customFormat="1" x14ac:dyDescent="0.4">
      <c r="A44" s="77" t="s">
        <v>45</v>
      </c>
      <c r="B44" s="9">
        <f>Summary!M43</f>
        <v>1000</v>
      </c>
      <c r="C44" s="73"/>
    </row>
    <row r="45" spans="1:3" s="7" customFormat="1" x14ac:dyDescent="0.4">
      <c r="A45" s="77" t="s">
        <v>65</v>
      </c>
      <c r="B45" s="9">
        <f>Summary!M44</f>
        <v>35000</v>
      </c>
      <c r="C45" s="73"/>
    </row>
    <row r="46" spans="1:3" s="7" customFormat="1" x14ac:dyDescent="0.4">
      <c r="A46" s="77" t="s">
        <v>47</v>
      </c>
      <c r="B46" s="9">
        <f>Summary!M45</f>
        <v>0</v>
      </c>
      <c r="C46" s="73"/>
    </row>
    <row r="47" spans="1:3" s="7" customFormat="1" x14ac:dyDescent="0.4">
      <c r="A47" s="77" t="s">
        <v>48</v>
      </c>
      <c r="B47" s="9">
        <f>Summary!M46</f>
        <v>1000</v>
      </c>
      <c r="C47" s="73"/>
    </row>
    <row r="48" spans="1:3" s="7" customFormat="1" x14ac:dyDescent="0.4">
      <c r="A48" s="77" t="s">
        <v>49</v>
      </c>
      <c r="B48" s="9">
        <f>Summary!M47</f>
        <v>3000</v>
      </c>
      <c r="C48" s="73"/>
    </row>
    <row r="49" spans="1:3" s="7" customFormat="1" x14ac:dyDescent="0.4">
      <c r="A49" s="77" t="s">
        <v>50</v>
      </c>
      <c r="B49" s="9">
        <f>Summary!M48</f>
        <v>0</v>
      </c>
      <c r="C49" s="73"/>
    </row>
    <row r="50" spans="1:3" s="7" customFormat="1" x14ac:dyDescent="0.4">
      <c r="A50" s="77" t="s">
        <v>51</v>
      </c>
      <c r="B50" s="9">
        <f>Summary!M49</f>
        <v>1500</v>
      </c>
      <c r="C50" s="73"/>
    </row>
    <row r="51" spans="1:3" s="7" customFormat="1" x14ac:dyDescent="0.4">
      <c r="A51" s="78" t="s">
        <v>52</v>
      </c>
      <c r="B51" s="9">
        <f>Summary!M50</f>
        <v>0</v>
      </c>
      <c r="C51" s="73"/>
    </row>
    <row r="52" spans="1:3" s="7" customFormat="1" x14ac:dyDescent="0.4">
      <c r="A52" s="78" t="s">
        <v>53</v>
      </c>
      <c r="B52" s="9">
        <f>Summary!M51</f>
        <v>0</v>
      </c>
      <c r="C52" s="73"/>
    </row>
    <row r="53" spans="1:3" x14ac:dyDescent="0.4">
      <c r="A53" s="77" t="s">
        <v>54</v>
      </c>
      <c r="B53" s="9">
        <f>Summary!M52</f>
        <v>500</v>
      </c>
      <c r="C53" s="73"/>
    </row>
    <row r="54" spans="1:3" x14ac:dyDescent="0.4">
      <c r="A54" s="77" t="s">
        <v>55</v>
      </c>
      <c r="B54" s="9">
        <f>Summary!M53</f>
        <v>9500</v>
      </c>
      <c r="C54" s="73"/>
    </row>
    <row r="55" spans="1:3" x14ac:dyDescent="0.4">
      <c r="A55" s="77" t="s">
        <v>56</v>
      </c>
      <c r="B55" s="9">
        <v>3000</v>
      </c>
      <c r="C55" s="73"/>
    </row>
    <row r="56" spans="1:3" x14ac:dyDescent="0.4">
      <c r="A56" s="77" t="s">
        <v>58</v>
      </c>
      <c r="B56" s="9">
        <f>Summary!M55</f>
        <v>0</v>
      </c>
      <c r="C56" s="73"/>
    </row>
    <row r="57" spans="1:3" x14ac:dyDescent="0.4">
      <c r="A57" s="77" t="s">
        <v>71</v>
      </c>
      <c r="B57" s="9">
        <f>Summary!M56</f>
        <v>4700</v>
      </c>
      <c r="C57" s="73"/>
    </row>
    <row r="58" spans="1:3" x14ac:dyDescent="0.4">
      <c r="A58" s="25"/>
      <c r="B58" s="9"/>
      <c r="C58" s="73"/>
    </row>
    <row r="59" spans="1:3" x14ac:dyDescent="0.4">
      <c r="A59" s="25"/>
      <c r="B59" s="32">
        <f>SUM(B35:B58)</f>
        <v>84920</v>
      </c>
      <c r="C59" s="39">
        <f>SUM(C35:C58)</f>
        <v>0</v>
      </c>
    </row>
    <row r="60" spans="1:3" s="14" customFormat="1" ht="22.2" customHeight="1" thickBot="1" x14ac:dyDescent="0.45">
      <c r="A60" s="66" t="s">
        <v>60</v>
      </c>
      <c r="B60" s="82">
        <f>B31-B59</f>
        <v>-19300</v>
      </c>
      <c r="C60" s="70">
        <f>C31-C59</f>
        <v>0</v>
      </c>
    </row>
    <row r="61" spans="1:3" x14ac:dyDescent="0.4">
      <c r="A61" s="3" t="s">
        <v>61</v>
      </c>
      <c r="B61" s="14"/>
    </row>
    <row r="62" spans="1:3" x14ac:dyDescent="0.4">
      <c r="A62" s="4"/>
    </row>
  </sheetData>
  <sheetProtection selectLockedCells="1" selectUnlockedCells="1"/>
  <mergeCells count="3">
    <mergeCell ref="A2:C4"/>
    <mergeCell ref="A6:B7"/>
    <mergeCell ref="C6:C7"/>
  </mergeCells>
  <pageMargins left="0.19685039370078741" right="0.19685039370078741" top="0.19685039370078741" bottom="0.19685039370078741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47A60-2B19-4D76-914F-D9C0B0DE2F8B}">
  <dimension ref="A1:C62"/>
  <sheetViews>
    <sheetView zoomScale="70" zoomScaleNormal="70" workbookViewId="0">
      <pane ySplit="11" topLeftCell="A43" activePane="bottomLeft" state="frozen"/>
      <selection pane="bottomLeft" activeCell="A45" sqref="A45"/>
    </sheetView>
  </sheetViews>
  <sheetFormatPr defaultColWidth="9.33203125" defaultRowHeight="19.8" x14ac:dyDescent="0.4"/>
  <cols>
    <col min="1" max="1" width="71.88671875" style="2" bestFit="1" customWidth="1"/>
    <col min="2" max="2" width="20" style="7" customWidth="1"/>
    <col min="3" max="3" width="25.5546875" style="7" bestFit="1" customWidth="1"/>
  </cols>
  <sheetData>
    <row r="1" spans="1:3" x14ac:dyDescent="0.4">
      <c r="A1" s="15"/>
      <c r="B1" s="33"/>
      <c r="C1" s="34"/>
    </row>
    <row r="2" spans="1:3" ht="14.7" customHeight="1" x14ac:dyDescent="0.3">
      <c r="A2" s="112" t="s">
        <v>91</v>
      </c>
      <c r="B2" s="113"/>
      <c r="C2" s="114"/>
    </row>
    <row r="3" spans="1:3" ht="14.7" customHeight="1" x14ac:dyDescent="0.3">
      <c r="A3" s="112"/>
      <c r="B3" s="113"/>
      <c r="C3" s="114"/>
    </row>
    <row r="4" spans="1:3" ht="14.7" customHeight="1" x14ac:dyDescent="0.3">
      <c r="A4" s="112"/>
      <c r="B4" s="113"/>
      <c r="C4" s="114"/>
    </row>
    <row r="5" spans="1:3" x14ac:dyDescent="0.4">
      <c r="A5" s="16"/>
      <c r="C5" s="35"/>
    </row>
    <row r="6" spans="1:3" ht="14.7" customHeight="1" x14ac:dyDescent="0.3">
      <c r="A6" s="115" t="s">
        <v>62</v>
      </c>
      <c r="B6" s="110"/>
      <c r="C6" s="116">
        <f>C31-C59</f>
        <v>-15942.98</v>
      </c>
    </row>
    <row r="7" spans="1:3" ht="14.7" customHeight="1" x14ac:dyDescent="0.3">
      <c r="A7" s="115"/>
      <c r="B7" s="110"/>
      <c r="C7" s="111"/>
    </row>
    <row r="8" spans="1:3" x14ac:dyDescent="0.4">
      <c r="A8" s="16"/>
      <c r="C8" s="35"/>
    </row>
    <row r="9" spans="1:3" x14ac:dyDescent="0.4">
      <c r="A9" s="16"/>
      <c r="C9" s="35"/>
    </row>
    <row r="10" spans="1:3" x14ac:dyDescent="0.4">
      <c r="A10" s="17"/>
      <c r="B10" s="28"/>
      <c r="C10" s="36"/>
    </row>
    <row r="11" spans="1:3" s="14" customFormat="1" x14ac:dyDescent="0.4">
      <c r="A11" s="26"/>
      <c r="B11" s="12" t="s">
        <v>63</v>
      </c>
      <c r="C11" s="24" t="s">
        <v>64</v>
      </c>
    </row>
    <row r="12" spans="1:3" x14ac:dyDescent="0.4">
      <c r="A12" s="18"/>
      <c r="B12" s="30"/>
      <c r="C12" s="37"/>
    </row>
    <row r="13" spans="1:3" x14ac:dyDescent="0.4">
      <c r="A13" s="19" t="s">
        <v>17</v>
      </c>
      <c r="B13" s="29"/>
      <c r="C13" s="38"/>
    </row>
    <row r="14" spans="1:3" x14ac:dyDescent="0.4">
      <c r="A14" s="25" t="s">
        <v>18</v>
      </c>
      <c r="B14" s="46">
        <f>Summary!B14</f>
        <v>0.8</v>
      </c>
      <c r="C14" s="72">
        <v>0.79</v>
      </c>
    </row>
    <row r="15" spans="1:3" x14ac:dyDescent="0.4">
      <c r="A15" s="25" t="s">
        <v>19</v>
      </c>
      <c r="B15" s="46">
        <f>Summary!B15</f>
        <v>0</v>
      </c>
      <c r="C15" s="72"/>
    </row>
    <row r="16" spans="1:3" x14ac:dyDescent="0.4">
      <c r="A16" s="25" t="s">
        <v>20</v>
      </c>
      <c r="B16" s="46">
        <f>Summary!B16</f>
        <v>0</v>
      </c>
      <c r="C16" s="72">
        <v>-1864.5</v>
      </c>
    </row>
    <row r="17" spans="1:3" x14ac:dyDescent="0.4">
      <c r="A17" s="25" t="s">
        <v>21</v>
      </c>
      <c r="B17" s="46">
        <f>Summary!B17</f>
        <v>0</v>
      </c>
      <c r="C17" s="72"/>
    </row>
    <row r="18" spans="1:3" x14ac:dyDescent="0.4">
      <c r="A18" s="25" t="s">
        <v>65</v>
      </c>
      <c r="B18" s="46">
        <v>0</v>
      </c>
      <c r="C18" s="72"/>
    </row>
    <row r="19" spans="1:3" x14ac:dyDescent="0.4">
      <c r="A19" s="25" t="s">
        <v>23</v>
      </c>
      <c r="B19" s="46">
        <f>Summary!B19</f>
        <v>0</v>
      </c>
      <c r="C19" s="72"/>
    </row>
    <row r="20" spans="1:3" x14ac:dyDescent="0.4">
      <c r="A20" s="25" t="s">
        <v>66</v>
      </c>
      <c r="B20" s="46">
        <f>Summary!B20</f>
        <v>0</v>
      </c>
      <c r="C20" s="72"/>
    </row>
    <row r="21" spans="1:3" x14ac:dyDescent="0.4">
      <c r="A21" s="25" t="s">
        <v>25</v>
      </c>
      <c r="B21" s="46">
        <f>Summary!B21</f>
        <v>1000</v>
      </c>
      <c r="C21" s="72"/>
    </row>
    <row r="22" spans="1:3" x14ac:dyDescent="0.4">
      <c r="A22" s="25" t="s">
        <v>26</v>
      </c>
      <c r="B22" s="46">
        <f>Summary!B22</f>
        <v>0</v>
      </c>
      <c r="C22" s="72"/>
    </row>
    <row r="23" spans="1:3" x14ac:dyDescent="0.4">
      <c r="A23" s="25" t="s">
        <v>27</v>
      </c>
      <c r="B23" s="46">
        <f>Summary!B23</f>
        <v>0</v>
      </c>
      <c r="C23" s="72"/>
    </row>
    <row r="24" spans="1:3" x14ac:dyDescent="0.4">
      <c r="A24" s="25" t="s">
        <v>28</v>
      </c>
      <c r="B24" s="46">
        <f>Summary!B24</f>
        <v>0</v>
      </c>
      <c r="C24" s="72"/>
    </row>
    <row r="25" spans="1:3" x14ac:dyDescent="0.4">
      <c r="A25" s="25" t="s">
        <v>29</v>
      </c>
      <c r="B25" s="46">
        <f>Summary!B25</f>
        <v>0</v>
      </c>
      <c r="C25" s="72"/>
    </row>
    <row r="26" spans="1:3" x14ac:dyDescent="0.4">
      <c r="A26" s="25" t="s">
        <v>30</v>
      </c>
      <c r="B26" s="46">
        <f>Summary!B26</f>
        <v>0</v>
      </c>
      <c r="C26" s="72"/>
    </row>
    <row r="27" spans="1:3" x14ac:dyDescent="0.4">
      <c r="A27" s="25" t="s">
        <v>67</v>
      </c>
      <c r="B27" s="46">
        <f>Summary!B27</f>
        <v>180</v>
      </c>
      <c r="C27" s="72">
        <v>180</v>
      </c>
    </row>
    <row r="28" spans="1:3" x14ac:dyDescent="0.4">
      <c r="A28" s="25" t="s">
        <v>32</v>
      </c>
      <c r="B28" s="46">
        <f>Summary!B28</f>
        <v>0</v>
      </c>
      <c r="C28" s="72"/>
    </row>
    <row r="29" spans="1:3" x14ac:dyDescent="0.4">
      <c r="A29" s="25"/>
      <c r="B29" s="46"/>
      <c r="C29" s="72"/>
    </row>
    <row r="30" spans="1:3" x14ac:dyDescent="0.4">
      <c r="A30" s="25"/>
      <c r="B30" s="46"/>
      <c r="C30" s="72"/>
    </row>
    <row r="31" spans="1:3" x14ac:dyDescent="0.4">
      <c r="A31" s="21" t="s">
        <v>33</v>
      </c>
      <c r="B31" s="32">
        <f>SUM(B14:B29)</f>
        <v>1180.8</v>
      </c>
      <c r="C31" s="39">
        <f t="shared" ref="C31" si="0">SUM(C14:C29)</f>
        <v>-1683.71</v>
      </c>
    </row>
    <row r="32" spans="1:3" x14ac:dyDescent="0.4">
      <c r="A32" s="20"/>
      <c r="B32" s="95"/>
      <c r="C32" s="23"/>
    </row>
    <row r="33" spans="1:3" x14ac:dyDescent="0.4">
      <c r="A33" s="18"/>
      <c r="B33" s="30"/>
      <c r="C33" s="37"/>
    </row>
    <row r="34" spans="1:3" s="7" customFormat="1" x14ac:dyDescent="0.4">
      <c r="A34" s="22" t="s">
        <v>34</v>
      </c>
      <c r="B34" s="95"/>
      <c r="C34" s="23"/>
    </row>
    <row r="35" spans="1:3" s="7" customFormat="1" x14ac:dyDescent="0.4">
      <c r="A35" s="77" t="s">
        <v>35</v>
      </c>
      <c r="B35" s="9">
        <f>Summary!B34</f>
        <v>0</v>
      </c>
      <c r="C35" s="73"/>
    </row>
    <row r="36" spans="1:3" s="7" customFormat="1" x14ac:dyDescent="0.4">
      <c r="A36" s="77" t="s">
        <v>36</v>
      </c>
      <c r="B36" s="9">
        <f>Summary!B35</f>
        <v>0</v>
      </c>
      <c r="C36" s="73"/>
    </row>
    <row r="37" spans="1:3" s="7" customFormat="1" x14ac:dyDescent="0.4">
      <c r="A37" s="77" t="s">
        <v>37</v>
      </c>
      <c r="B37" s="9">
        <f>Summary!B36</f>
        <v>320</v>
      </c>
      <c r="C37" s="73">
        <f>303.51+22.2</f>
        <v>325.70999999999998</v>
      </c>
    </row>
    <row r="38" spans="1:3" s="7" customFormat="1" x14ac:dyDescent="0.4">
      <c r="A38" s="77" t="s">
        <v>38</v>
      </c>
      <c r="B38" s="9">
        <f>Summary!B37</f>
        <v>0</v>
      </c>
      <c r="C38" s="73"/>
    </row>
    <row r="39" spans="1:3" s="7" customFormat="1" x14ac:dyDescent="0.4">
      <c r="A39" s="78" t="s">
        <v>39</v>
      </c>
      <c r="B39" s="9">
        <f>Summary!B38</f>
        <v>20</v>
      </c>
      <c r="C39" s="73">
        <v>0</v>
      </c>
    </row>
    <row r="40" spans="1:3" s="7" customFormat="1" x14ac:dyDescent="0.4">
      <c r="A40" s="78" t="s">
        <v>40</v>
      </c>
      <c r="B40" s="9">
        <f>Summary!B39</f>
        <v>0</v>
      </c>
      <c r="C40" s="73"/>
    </row>
    <row r="41" spans="1:3" s="7" customFormat="1" x14ac:dyDescent="0.4">
      <c r="A41" s="77" t="s">
        <v>42</v>
      </c>
      <c r="B41" s="9">
        <f>Summary!B40</f>
        <v>0</v>
      </c>
      <c r="C41" s="73"/>
    </row>
    <row r="42" spans="1:3" s="7" customFormat="1" x14ac:dyDescent="0.4">
      <c r="A42" s="77" t="s">
        <v>43</v>
      </c>
      <c r="B42" s="9">
        <f>Summary!B41</f>
        <v>0</v>
      </c>
      <c r="C42" s="73"/>
    </row>
    <row r="43" spans="1:3" s="7" customFormat="1" ht="33.6" x14ac:dyDescent="0.4">
      <c r="A43" s="81" t="s">
        <v>68</v>
      </c>
      <c r="B43" s="9" t="str">
        <f>Summary!B42</f>
        <v xml:space="preserve"> </v>
      </c>
      <c r="C43" s="73"/>
    </row>
    <row r="44" spans="1:3" s="7" customFormat="1" x14ac:dyDescent="0.4">
      <c r="A44" s="77" t="s">
        <v>45</v>
      </c>
      <c r="B44" s="9">
        <f>Summary!B43</f>
        <v>0</v>
      </c>
      <c r="C44" s="73"/>
    </row>
    <row r="45" spans="1:3" s="7" customFormat="1" x14ac:dyDescent="0.4">
      <c r="A45" s="77" t="s">
        <v>70</v>
      </c>
      <c r="B45" s="9">
        <f>Summary!B44</f>
        <v>0</v>
      </c>
      <c r="C45" s="73">
        <f>2250+286.9</f>
        <v>2536.9</v>
      </c>
    </row>
    <row r="46" spans="1:3" s="7" customFormat="1" x14ac:dyDescent="0.4">
      <c r="A46" s="77" t="s">
        <v>47</v>
      </c>
      <c r="B46" s="9">
        <f>Summary!B45</f>
        <v>3100</v>
      </c>
      <c r="C46" s="73">
        <v>3100</v>
      </c>
    </row>
    <row r="47" spans="1:3" s="7" customFormat="1" x14ac:dyDescent="0.4">
      <c r="A47" s="77" t="s">
        <v>48</v>
      </c>
      <c r="B47" s="9">
        <f>Summary!B46</f>
        <v>750</v>
      </c>
      <c r="C47" s="73">
        <v>746.09</v>
      </c>
    </row>
    <row r="48" spans="1:3" s="7" customFormat="1" x14ac:dyDescent="0.4">
      <c r="A48" s="77" t="s">
        <v>49</v>
      </c>
      <c r="B48" s="9">
        <f>Summary!B47</f>
        <v>0</v>
      </c>
      <c r="C48" s="73"/>
    </row>
    <row r="49" spans="1:3" s="7" customFormat="1" x14ac:dyDescent="0.4">
      <c r="A49" s="77" t="s">
        <v>50</v>
      </c>
      <c r="B49" s="9">
        <f>Summary!B48</f>
        <v>0</v>
      </c>
      <c r="C49" s="73">
        <v>1141.8499999999999</v>
      </c>
    </row>
    <row r="50" spans="1:3" s="7" customFormat="1" x14ac:dyDescent="0.4">
      <c r="A50" s="77" t="s">
        <v>51</v>
      </c>
      <c r="B50" s="9">
        <f>Summary!B49</f>
        <v>2100</v>
      </c>
      <c r="C50" s="73">
        <v>2285.02</v>
      </c>
    </row>
    <row r="51" spans="1:3" s="7" customFormat="1" x14ac:dyDescent="0.4">
      <c r="A51" s="78" t="s">
        <v>52</v>
      </c>
      <c r="B51" s="9">
        <f>Summary!B50</f>
        <v>0</v>
      </c>
      <c r="C51" s="73"/>
    </row>
    <row r="52" spans="1:3" s="7" customFormat="1" x14ac:dyDescent="0.4">
      <c r="A52" s="78" t="s">
        <v>53</v>
      </c>
      <c r="B52" s="9">
        <f>Summary!B51</f>
        <v>0</v>
      </c>
      <c r="C52" s="73"/>
    </row>
    <row r="53" spans="1:3" x14ac:dyDescent="0.4">
      <c r="A53" s="77" t="s">
        <v>54</v>
      </c>
      <c r="B53" s="9">
        <f>Summary!B52</f>
        <v>100</v>
      </c>
      <c r="C53" s="73"/>
    </row>
    <row r="54" spans="1:3" x14ac:dyDescent="0.4">
      <c r="A54" s="77" t="s">
        <v>55</v>
      </c>
      <c r="B54" s="9">
        <f>Summary!B53</f>
        <v>0</v>
      </c>
      <c r="C54" s="73"/>
    </row>
    <row r="55" spans="1:3" x14ac:dyDescent="0.4">
      <c r="A55" s="77" t="s">
        <v>56</v>
      </c>
      <c r="B55" s="9">
        <f>Summary!B54</f>
        <v>2000</v>
      </c>
      <c r="C55" s="73"/>
    </row>
    <row r="56" spans="1:3" x14ac:dyDescent="0.4">
      <c r="A56" s="77" t="s">
        <v>58</v>
      </c>
      <c r="B56" s="9">
        <f>Summary!B55</f>
        <v>0</v>
      </c>
      <c r="C56" s="73"/>
    </row>
    <row r="57" spans="1:3" x14ac:dyDescent="0.4">
      <c r="A57" s="77" t="s">
        <v>71</v>
      </c>
      <c r="B57" s="9">
        <f>Summary!B56</f>
        <v>3700</v>
      </c>
      <c r="C57" s="73">
        <v>4123.7</v>
      </c>
    </row>
    <row r="58" spans="1:3" x14ac:dyDescent="0.4">
      <c r="A58" s="25"/>
      <c r="B58" s="9">
        <f>Summary!B57</f>
        <v>0</v>
      </c>
      <c r="C58" s="73"/>
    </row>
    <row r="59" spans="1:3" x14ac:dyDescent="0.4">
      <c r="A59" s="25"/>
      <c r="B59" s="32">
        <f>SUM(B35:B58)</f>
        <v>12090</v>
      </c>
      <c r="C59" s="39">
        <f>SUM(C35:C58)</f>
        <v>14259.27</v>
      </c>
    </row>
    <row r="60" spans="1:3" s="14" customFormat="1" ht="22.2" customHeight="1" thickBot="1" x14ac:dyDescent="0.45">
      <c r="A60" s="66" t="s">
        <v>60</v>
      </c>
      <c r="B60" s="67">
        <f>B31-B59</f>
        <v>-10909.2</v>
      </c>
      <c r="C60" s="70">
        <f>C31-C59</f>
        <v>-15942.98</v>
      </c>
    </row>
    <row r="61" spans="1:3" x14ac:dyDescent="0.4">
      <c r="A61" s="3" t="s">
        <v>61</v>
      </c>
      <c r="B61" s="14"/>
    </row>
    <row r="62" spans="1:3" x14ac:dyDescent="0.4">
      <c r="A62" s="4"/>
    </row>
  </sheetData>
  <sheetProtection selectLockedCells="1" selectUnlockedCells="1"/>
  <mergeCells count="3">
    <mergeCell ref="A2:C4"/>
    <mergeCell ref="A6:B7"/>
    <mergeCell ref="C6:C7"/>
  </mergeCells>
  <pageMargins left="0.19685039370078741" right="0.19685039370078741" top="0.19685039370078741" bottom="0.19685039370078741" header="0.31496062992125984" footer="0.31496062992125984"/>
  <pageSetup paperSize="8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F3AF7-C266-449C-AAFB-4C9ADA4B7F7E}">
  <dimension ref="A1:C62"/>
  <sheetViews>
    <sheetView zoomScale="70" zoomScaleNormal="70" workbookViewId="0">
      <pane ySplit="11" topLeftCell="A28" activePane="bottomLeft" state="frozen"/>
      <selection pane="bottomLeft" activeCell="C47" sqref="C47"/>
    </sheetView>
  </sheetViews>
  <sheetFormatPr defaultColWidth="9.33203125" defaultRowHeight="19.8" x14ac:dyDescent="0.4"/>
  <cols>
    <col min="1" max="1" width="71.88671875" style="2" bestFit="1" customWidth="1"/>
    <col min="2" max="2" width="20" style="7" customWidth="1"/>
    <col min="3" max="3" width="24.6640625" style="7" bestFit="1" customWidth="1"/>
  </cols>
  <sheetData>
    <row r="1" spans="1:3" x14ac:dyDescent="0.4">
      <c r="A1" s="15"/>
      <c r="B1" s="33"/>
      <c r="C1" s="34"/>
    </row>
    <row r="2" spans="1:3" ht="14.7" customHeight="1" x14ac:dyDescent="0.3">
      <c r="A2" s="112" t="s">
        <v>92</v>
      </c>
      <c r="B2" s="113"/>
      <c r="C2" s="114"/>
    </row>
    <row r="3" spans="1:3" ht="14.7" customHeight="1" x14ac:dyDescent="0.3">
      <c r="A3" s="112"/>
      <c r="B3" s="113"/>
      <c r="C3" s="114"/>
    </row>
    <row r="4" spans="1:3" ht="14.7" customHeight="1" x14ac:dyDescent="0.3">
      <c r="A4" s="112"/>
      <c r="B4" s="113"/>
      <c r="C4" s="114"/>
    </row>
    <row r="5" spans="1:3" x14ac:dyDescent="0.4">
      <c r="A5" s="16"/>
      <c r="C5" s="35"/>
    </row>
    <row r="6" spans="1:3" ht="14.7" customHeight="1" x14ac:dyDescent="0.3">
      <c r="A6" s="115" t="s">
        <v>72</v>
      </c>
      <c r="B6" s="110"/>
      <c r="C6" s="116">
        <f>C31-C59</f>
        <v>8754.1299999999974</v>
      </c>
    </row>
    <row r="7" spans="1:3" ht="14.7" customHeight="1" x14ac:dyDescent="0.3">
      <c r="A7" s="115"/>
      <c r="B7" s="110"/>
      <c r="C7" s="111"/>
    </row>
    <row r="8" spans="1:3" x14ac:dyDescent="0.4">
      <c r="A8" s="16"/>
      <c r="C8" s="35"/>
    </row>
    <row r="9" spans="1:3" x14ac:dyDescent="0.4">
      <c r="A9" s="16"/>
      <c r="C9" s="35"/>
    </row>
    <row r="10" spans="1:3" x14ac:dyDescent="0.4">
      <c r="A10" s="17"/>
      <c r="B10" s="28"/>
      <c r="C10" s="36"/>
    </row>
    <row r="11" spans="1:3" s="14" customFormat="1" x14ac:dyDescent="0.4">
      <c r="A11" s="26"/>
      <c r="B11" s="12" t="s">
        <v>63</v>
      </c>
      <c r="C11" s="24" t="s">
        <v>64</v>
      </c>
    </row>
    <row r="12" spans="1:3" x14ac:dyDescent="0.4">
      <c r="A12" s="18"/>
      <c r="B12" s="30"/>
      <c r="C12" s="37"/>
    </row>
    <row r="13" spans="1:3" x14ac:dyDescent="0.4">
      <c r="A13" s="19" t="s">
        <v>17</v>
      </c>
      <c r="B13" s="29"/>
      <c r="C13" s="38"/>
    </row>
    <row r="14" spans="1:3" x14ac:dyDescent="0.4">
      <c r="A14" s="25" t="s">
        <v>18</v>
      </c>
      <c r="B14" s="46">
        <f>Summary!C14</f>
        <v>0.8</v>
      </c>
      <c r="C14" s="72">
        <v>0.63</v>
      </c>
    </row>
    <row r="15" spans="1:3" x14ac:dyDescent="0.4">
      <c r="A15" s="25" t="s">
        <v>19</v>
      </c>
      <c r="B15" s="46">
        <f>Summary!C15</f>
        <v>0</v>
      </c>
      <c r="C15" s="72"/>
    </row>
    <row r="16" spans="1:3" x14ac:dyDescent="0.4">
      <c r="A16" s="25" t="s">
        <v>20</v>
      </c>
      <c r="B16" s="46">
        <f>Summary!C16</f>
        <v>0</v>
      </c>
      <c r="C16" s="72"/>
    </row>
    <row r="17" spans="1:3" x14ac:dyDescent="0.4">
      <c r="A17" s="25" t="s">
        <v>21</v>
      </c>
      <c r="B17" s="46">
        <v>0</v>
      </c>
      <c r="C17" s="72"/>
    </row>
    <row r="18" spans="1:3" x14ac:dyDescent="0.4">
      <c r="A18" s="25" t="s">
        <v>65</v>
      </c>
      <c r="B18" s="46">
        <f>Summary!C18</f>
        <v>0</v>
      </c>
      <c r="C18" s="72"/>
    </row>
    <row r="19" spans="1:3" x14ac:dyDescent="0.4">
      <c r="A19" s="25" t="s">
        <v>23</v>
      </c>
      <c r="B19" s="46">
        <f>Summary!C19</f>
        <v>0</v>
      </c>
      <c r="C19" s="72"/>
    </row>
    <row r="20" spans="1:3" x14ac:dyDescent="0.4">
      <c r="A20" s="25" t="s">
        <v>24</v>
      </c>
      <c r="B20" s="46">
        <f>Summary!C20</f>
        <v>0</v>
      </c>
      <c r="C20" s="72"/>
    </row>
    <row r="21" spans="1:3" x14ac:dyDescent="0.4">
      <c r="A21" s="25" t="s">
        <v>25</v>
      </c>
      <c r="B21" s="46">
        <f>Summary!C21</f>
        <v>1000</v>
      </c>
      <c r="C21" s="72">
        <v>0</v>
      </c>
    </row>
    <row r="22" spans="1:3" x14ac:dyDescent="0.4">
      <c r="A22" s="25" t="s">
        <v>26</v>
      </c>
      <c r="B22" s="46">
        <f>Summary!C22</f>
        <v>0</v>
      </c>
      <c r="C22" s="72"/>
    </row>
    <row r="23" spans="1:3" x14ac:dyDescent="0.4">
      <c r="A23" s="25" t="s">
        <v>27</v>
      </c>
      <c r="B23" s="46">
        <f>Summary!C23</f>
        <v>0</v>
      </c>
      <c r="C23" s="72"/>
    </row>
    <row r="24" spans="1:3" x14ac:dyDescent="0.4">
      <c r="A24" s="25" t="s">
        <v>28</v>
      </c>
      <c r="B24" s="46">
        <f>Summary!C24</f>
        <v>8600</v>
      </c>
      <c r="C24" s="72">
        <v>9000</v>
      </c>
    </row>
    <row r="25" spans="1:3" x14ac:dyDescent="0.4">
      <c r="A25" s="25" t="s">
        <v>29</v>
      </c>
      <c r="B25" s="46">
        <f>Summary!C25</f>
        <v>0</v>
      </c>
      <c r="C25" s="72"/>
    </row>
    <row r="26" spans="1:3" x14ac:dyDescent="0.4">
      <c r="A26" s="25" t="s">
        <v>30</v>
      </c>
      <c r="B26" s="46">
        <v>3500</v>
      </c>
      <c r="C26" s="72">
        <v>16500</v>
      </c>
    </row>
    <row r="27" spans="1:3" x14ac:dyDescent="0.4">
      <c r="A27" s="25" t="s">
        <v>73</v>
      </c>
      <c r="B27" s="46">
        <f>Summary!C27</f>
        <v>379.81</v>
      </c>
      <c r="C27" s="72"/>
    </row>
    <row r="28" spans="1:3" x14ac:dyDescent="0.4">
      <c r="A28" s="25" t="s">
        <v>32</v>
      </c>
      <c r="B28" s="46">
        <f>Summary!C28</f>
        <v>0</v>
      </c>
      <c r="C28" s="72"/>
    </row>
    <row r="29" spans="1:3" x14ac:dyDescent="0.4">
      <c r="A29" s="25"/>
      <c r="B29" s="46"/>
      <c r="C29" s="72"/>
    </row>
    <row r="30" spans="1:3" x14ac:dyDescent="0.4">
      <c r="A30" s="25"/>
      <c r="B30" s="46"/>
      <c r="C30" s="72"/>
    </row>
    <row r="31" spans="1:3" x14ac:dyDescent="0.4">
      <c r="A31" s="21" t="s">
        <v>33</v>
      </c>
      <c r="B31" s="32">
        <f>SUM(B14:B29)</f>
        <v>13480.609999999999</v>
      </c>
      <c r="C31" s="39">
        <f t="shared" ref="C31" si="0">SUM(C14:C29)</f>
        <v>25500.629999999997</v>
      </c>
    </row>
    <row r="32" spans="1:3" x14ac:dyDescent="0.4">
      <c r="A32" s="20"/>
      <c r="B32" s="95"/>
      <c r="C32" s="23"/>
    </row>
    <row r="33" spans="1:3" x14ac:dyDescent="0.4">
      <c r="A33" s="18"/>
      <c r="B33" s="30"/>
      <c r="C33" s="37"/>
    </row>
    <row r="34" spans="1:3" s="7" customFormat="1" x14ac:dyDescent="0.4">
      <c r="A34" s="22" t="s">
        <v>34</v>
      </c>
      <c r="B34" s="95"/>
      <c r="C34" s="23"/>
    </row>
    <row r="35" spans="1:3" s="7" customFormat="1" x14ac:dyDescent="0.4">
      <c r="A35" s="77" t="s">
        <v>35</v>
      </c>
      <c r="B35" s="9">
        <f>Summary!C34</f>
        <v>5100</v>
      </c>
      <c r="C35" s="73">
        <v>5100</v>
      </c>
    </row>
    <row r="36" spans="1:3" s="7" customFormat="1" x14ac:dyDescent="0.4">
      <c r="A36" s="77" t="s">
        <v>36</v>
      </c>
      <c r="B36" s="9">
        <f>Summary!C35</f>
        <v>0</v>
      </c>
      <c r="C36" s="73"/>
    </row>
    <row r="37" spans="1:3" s="7" customFormat="1" x14ac:dyDescent="0.4">
      <c r="A37" s="77" t="s">
        <v>37</v>
      </c>
      <c r="B37" s="9">
        <f>Summary!C36</f>
        <v>5</v>
      </c>
      <c r="C37" s="73">
        <f>1.16+8.2</f>
        <v>9.36</v>
      </c>
    </row>
    <row r="38" spans="1:3" s="7" customFormat="1" x14ac:dyDescent="0.4">
      <c r="A38" s="77" t="s">
        <v>38</v>
      </c>
      <c r="B38" s="9">
        <f>Summary!C37</f>
        <v>0</v>
      </c>
      <c r="C38" s="73"/>
    </row>
    <row r="39" spans="1:3" s="7" customFormat="1" x14ac:dyDescent="0.4">
      <c r="A39" s="78" t="s">
        <v>39</v>
      </c>
      <c r="B39" s="9">
        <f>Summary!C38</f>
        <v>20</v>
      </c>
      <c r="C39" s="73">
        <v>0</v>
      </c>
    </row>
    <row r="40" spans="1:3" s="7" customFormat="1" x14ac:dyDescent="0.4">
      <c r="A40" s="78" t="s">
        <v>40</v>
      </c>
      <c r="B40" s="9">
        <f>Summary!C39</f>
        <v>0</v>
      </c>
      <c r="C40" s="73"/>
    </row>
    <row r="41" spans="1:3" s="7" customFormat="1" x14ac:dyDescent="0.4">
      <c r="A41" s="77" t="s">
        <v>42</v>
      </c>
      <c r="B41" s="9">
        <f>Summary!C40</f>
        <v>0</v>
      </c>
      <c r="C41" s="73">
        <v>-68.06</v>
      </c>
    </row>
    <row r="42" spans="1:3" s="7" customFormat="1" x14ac:dyDescent="0.4">
      <c r="A42" s="77" t="s">
        <v>43</v>
      </c>
      <c r="B42" s="9">
        <f>Summary!C41</f>
        <v>0</v>
      </c>
      <c r="C42" s="73"/>
    </row>
    <row r="43" spans="1:3" s="7" customFormat="1" ht="33.6" x14ac:dyDescent="0.4">
      <c r="A43" s="81" t="s">
        <v>68</v>
      </c>
      <c r="B43" s="9">
        <f>Summary!C42</f>
        <v>0</v>
      </c>
      <c r="C43" s="73"/>
    </row>
    <row r="44" spans="1:3" s="7" customFormat="1" x14ac:dyDescent="0.4">
      <c r="A44" s="77" t="s">
        <v>69</v>
      </c>
      <c r="B44" s="9">
        <f>Summary!C43</f>
        <v>0</v>
      </c>
      <c r="C44" s="73"/>
    </row>
    <row r="45" spans="1:3" s="7" customFormat="1" x14ac:dyDescent="0.4">
      <c r="A45" s="77" t="s">
        <v>65</v>
      </c>
      <c r="B45" s="9">
        <f>Summary!C44</f>
        <v>0</v>
      </c>
      <c r="C45" s="73">
        <v>0</v>
      </c>
    </row>
    <row r="46" spans="1:3" s="7" customFormat="1" x14ac:dyDescent="0.4">
      <c r="A46" s="77" t="s">
        <v>47</v>
      </c>
      <c r="B46" s="9">
        <f>Summary!C45</f>
        <v>0</v>
      </c>
      <c r="C46" s="73">
        <v>-9.92</v>
      </c>
    </row>
    <row r="47" spans="1:3" s="7" customFormat="1" x14ac:dyDescent="0.4">
      <c r="A47" s="77" t="s">
        <v>48</v>
      </c>
      <c r="B47" s="9">
        <f>Summary!C46</f>
        <v>0</v>
      </c>
      <c r="C47" s="73"/>
    </row>
    <row r="48" spans="1:3" s="7" customFormat="1" x14ac:dyDescent="0.4">
      <c r="A48" s="77" t="s">
        <v>49</v>
      </c>
      <c r="B48" s="9">
        <f>Summary!C47</f>
        <v>0</v>
      </c>
      <c r="C48" s="73"/>
    </row>
    <row r="49" spans="1:3" s="7" customFormat="1" x14ac:dyDescent="0.4">
      <c r="A49" s="77" t="s">
        <v>50</v>
      </c>
      <c r="B49" s="9">
        <f>Summary!C48</f>
        <v>4256</v>
      </c>
      <c r="C49" s="73">
        <v>0</v>
      </c>
    </row>
    <row r="50" spans="1:3" s="7" customFormat="1" x14ac:dyDescent="0.4">
      <c r="A50" s="77" t="s">
        <v>51</v>
      </c>
      <c r="B50" s="9">
        <f>Summary!C49</f>
        <v>2232</v>
      </c>
      <c r="C50" s="73">
        <v>1305.24</v>
      </c>
    </row>
    <row r="51" spans="1:3" s="7" customFormat="1" x14ac:dyDescent="0.4">
      <c r="A51" s="78" t="s">
        <v>52</v>
      </c>
      <c r="B51" s="9">
        <f>Summary!C50</f>
        <v>0</v>
      </c>
      <c r="C51" s="73"/>
    </row>
    <row r="52" spans="1:3" s="7" customFormat="1" x14ac:dyDescent="0.4">
      <c r="A52" s="78" t="s">
        <v>53</v>
      </c>
      <c r="B52" s="9">
        <f>Summary!C51</f>
        <v>0</v>
      </c>
      <c r="C52" s="73"/>
    </row>
    <row r="53" spans="1:3" x14ac:dyDescent="0.4">
      <c r="A53" s="77" t="s">
        <v>54</v>
      </c>
      <c r="B53" s="9">
        <f>Summary!C52</f>
        <v>1128.2</v>
      </c>
      <c r="C53" s="73">
        <v>57.56</v>
      </c>
    </row>
    <row r="54" spans="1:3" x14ac:dyDescent="0.4">
      <c r="A54" s="77" t="s">
        <v>55</v>
      </c>
      <c r="B54" s="9">
        <f>Summary!C53</f>
        <v>0</v>
      </c>
      <c r="C54" s="73"/>
    </row>
    <row r="55" spans="1:3" x14ac:dyDescent="0.4">
      <c r="A55" s="77" t="s">
        <v>56</v>
      </c>
      <c r="B55" s="9">
        <f>Summary!C54</f>
        <v>0</v>
      </c>
      <c r="C55" s="73">
        <v>3000</v>
      </c>
    </row>
    <row r="56" spans="1:3" x14ac:dyDescent="0.4">
      <c r="A56" s="77" t="s">
        <v>58</v>
      </c>
      <c r="B56" s="9">
        <f>Summary!C55</f>
        <v>0</v>
      </c>
      <c r="C56" s="73"/>
    </row>
    <row r="57" spans="1:3" x14ac:dyDescent="0.4">
      <c r="A57" s="77" t="s">
        <v>71</v>
      </c>
      <c r="B57" s="9">
        <f>Summary!C56</f>
        <v>5500</v>
      </c>
      <c r="C57" s="73">
        <v>7352.32</v>
      </c>
    </row>
    <row r="58" spans="1:3" x14ac:dyDescent="0.4">
      <c r="A58" s="25"/>
      <c r="B58" s="9">
        <f>Summary!C57</f>
        <v>0</v>
      </c>
      <c r="C58" s="73"/>
    </row>
    <row r="59" spans="1:3" x14ac:dyDescent="0.4">
      <c r="A59" s="25"/>
      <c r="B59" s="32">
        <f>SUM(B35:B58)</f>
        <v>18241.2</v>
      </c>
      <c r="C59" s="39">
        <f>SUM(C35:C58)</f>
        <v>16746.5</v>
      </c>
    </row>
    <row r="60" spans="1:3" s="14" customFormat="1" ht="22.2" customHeight="1" thickBot="1" x14ac:dyDescent="0.45">
      <c r="A60" s="66" t="s">
        <v>60</v>
      </c>
      <c r="B60" s="82">
        <f>B31-B59</f>
        <v>-4760.590000000002</v>
      </c>
      <c r="C60" s="82">
        <f>C31-C59</f>
        <v>8754.1299999999974</v>
      </c>
    </row>
    <row r="61" spans="1:3" x14ac:dyDescent="0.4">
      <c r="A61" s="3" t="s">
        <v>61</v>
      </c>
      <c r="B61" s="14"/>
    </row>
    <row r="62" spans="1:3" x14ac:dyDescent="0.4">
      <c r="A62" s="4"/>
    </row>
  </sheetData>
  <sheetProtection selectLockedCells="1" selectUnlockedCells="1"/>
  <mergeCells count="3">
    <mergeCell ref="A2:C4"/>
    <mergeCell ref="A6:B7"/>
    <mergeCell ref="C6:C7"/>
  </mergeCells>
  <pageMargins left="0.19685039370078741" right="0.19685039370078741" top="0.19685039370078741" bottom="0.19685039370078741" header="0.31496062992125984" footer="0.31496062992125984"/>
  <pageSetup paperSize="8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55B4A-0546-4B72-89C8-348C396235B7}">
  <dimension ref="A1:C62"/>
  <sheetViews>
    <sheetView zoomScale="70" zoomScaleNormal="70" workbookViewId="0">
      <pane ySplit="11" topLeftCell="A44" activePane="bottomLeft" state="frozen"/>
      <selection pane="bottomLeft" activeCell="C58" sqref="C58"/>
    </sheetView>
  </sheetViews>
  <sheetFormatPr defaultColWidth="9.33203125" defaultRowHeight="19.8" x14ac:dyDescent="0.4"/>
  <cols>
    <col min="1" max="1" width="71.88671875" style="2" bestFit="1" customWidth="1"/>
    <col min="2" max="2" width="20" style="7" customWidth="1"/>
    <col min="3" max="3" width="25.109375" style="7" bestFit="1" customWidth="1"/>
  </cols>
  <sheetData>
    <row r="1" spans="1:3" x14ac:dyDescent="0.4">
      <c r="A1" s="15"/>
      <c r="B1" s="33"/>
      <c r="C1" s="34"/>
    </row>
    <row r="2" spans="1:3" ht="14.7" customHeight="1" x14ac:dyDescent="0.3">
      <c r="A2" s="112" t="s">
        <v>93</v>
      </c>
      <c r="B2" s="113"/>
      <c r="C2" s="114"/>
    </row>
    <row r="3" spans="1:3" ht="14.7" customHeight="1" x14ac:dyDescent="0.3">
      <c r="A3" s="112"/>
      <c r="B3" s="113"/>
      <c r="C3" s="114"/>
    </row>
    <row r="4" spans="1:3" ht="14.7" customHeight="1" x14ac:dyDescent="0.3">
      <c r="A4" s="112"/>
      <c r="B4" s="113"/>
      <c r="C4" s="114"/>
    </row>
    <row r="5" spans="1:3" x14ac:dyDescent="0.4">
      <c r="A5" s="16"/>
      <c r="C5" s="35"/>
    </row>
    <row r="6" spans="1:3" ht="14.7" customHeight="1" x14ac:dyDescent="0.3">
      <c r="A6" s="115" t="s">
        <v>74</v>
      </c>
      <c r="B6" s="110"/>
      <c r="C6" s="116">
        <f>C31-C59</f>
        <v>-2847.71</v>
      </c>
    </row>
    <row r="7" spans="1:3" ht="14.7" customHeight="1" x14ac:dyDescent="0.3">
      <c r="A7" s="115"/>
      <c r="B7" s="110"/>
      <c r="C7" s="111"/>
    </row>
    <row r="8" spans="1:3" x14ac:dyDescent="0.4">
      <c r="A8" s="16"/>
      <c r="C8" s="35"/>
    </row>
    <row r="9" spans="1:3" x14ac:dyDescent="0.4">
      <c r="A9" s="16"/>
      <c r="C9" s="35"/>
    </row>
    <row r="10" spans="1:3" x14ac:dyDescent="0.4">
      <c r="A10" s="17"/>
      <c r="B10" s="28"/>
      <c r="C10" s="36"/>
    </row>
    <row r="11" spans="1:3" s="14" customFormat="1" x14ac:dyDescent="0.4">
      <c r="A11" s="26"/>
      <c r="B11" s="12" t="s">
        <v>63</v>
      </c>
      <c r="C11" s="24" t="s">
        <v>64</v>
      </c>
    </row>
    <row r="12" spans="1:3" x14ac:dyDescent="0.4">
      <c r="A12" s="18"/>
      <c r="B12" s="30"/>
      <c r="C12" s="37"/>
    </row>
    <row r="13" spans="1:3" x14ac:dyDescent="0.4">
      <c r="A13" s="19" t="s">
        <v>17</v>
      </c>
      <c r="B13" s="29"/>
      <c r="C13" s="38"/>
    </row>
    <row r="14" spans="1:3" x14ac:dyDescent="0.4">
      <c r="A14" s="25" t="s">
        <v>18</v>
      </c>
      <c r="B14" s="46">
        <f>Summary!D14</f>
        <v>0.8</v>
      </c>
      <c r="C14" s="72">
        <v>0.56999999999999995</v>
      </c>
    </row>
    <row r="15" spans="1:3" x14ac:dyDescent="0.4">
      <c r="A15" s="25" t="s">
        <v>19</v>
      </c>
      <c r="B15" s="46">
        <f>Summary!D15</f>
        <v>0</v>
      </c>
      <c r="C15" s="72"/>
    </row>
    <row r="16" spans="1:3" x14ac:dyDescent="0.4">
      <c r="A16" s="25" t="s">
        <v>20</v>
      </c>
      <c r="B16" s="46">
        <f>Summary!D16</f>
        <v>0</v>
      </c>
      <c r="C16" s="72"/>
    </row>
    <row r="17" spans="1:3" x14ac:dyDescent="0.4">
      <c r="A17" s="25" t="s">
        <v>21</v>
      </c>
      <c r="B17" s="46">
        <f>Summary!D17</f>
        <v>0</v>
      </c>
      <c r="C17" s="72"/>
    </row>
    <row r="18" spans="1:3" x14ac:dyDescent="0.4">
      <c r="A18" s="25" t="s">
        <v>65</v>
      </c>
      <c r="B18" s="46">
        <f>Summary!D18</f>
        <v>0</v>
      </c>
      <c r="C18" s="72"/>
    </row>
    <row r="19" spans="1:3" x14ac:dyDescent="0.4">
      <c r="A19" s="25" t="s">
        <v>23</v>
      </c>
      <c r="B19" s="46">
        <f>Summary!D19</f>
        <v>0</v>
      </c>
      <c r="C19" s="72"/>
    </row>
    <row r="20" spans="1:3" x14ac:dyDescent="0.4">
      <c r="A20" s="25" t="s">
        <v>24</v>
      </c>
      <c r="B20" s="46">
        <f>Summary!D20</f>
        <v>0</v>
      </c>
      <c r="C20" s="72"/>
    </row>
    <row r="21" spans="1:3" x14ac:dyDescent="0.4">
      <c r="A21" s="25" t="s">
        <v>25</v>
      </c>
      <c r="B21" s="46">
        <f>Summary!D21</f>
        <v>1000</v>
      </c>
      <c r="C21" s="72">
        <v>2280.9</v>
      </c>
    </row>
    <row r="22" spans="1:3" x14ac:dyDescent="0.4">
      <c r="A22" s="25" t="s">
        <v>26</v>
      </c>
      <c r="B22" s="46">
        <f>Summary!D22</f>
        <v>0</v>
      </c>
      <c r="C22" s="72"/>
    </row>
    <row r="23" spans="1:3" x14ac:dyDescent="0.4">
      <c r="A23" s="25" t="s">
        <v>27</v>
      </c>
      <c r="B23" s="46">
        <f>Summary!D23</f>
        <v>0</v>
      </c>
      <c r="C23" s="72"/>
    </row>
    <row r="24" spans="1:3" x14ac:dyDescent="0.4">
      <c r="A24" s="25" t="s">
        <v>28</v>
      </c>
      <c r="B24" s="46">
        <f>Summary!D24</f>
        <v>0</v>
      </c>
      <c r="C24" s="72"/>
    </row>
    <row r="25" spans="1:3" x14ac:dyDescent="0.4">
      <c r="A25" s="25" t="s">
        <v>29</v>
      </c>
      <c r="B25" s="46">
        <f>Summary!D25</f>
        <v>0</v>
      </c>
      <c r="C25" s="72"/>
    </row>
    <row r="26" spans="1:3" x14ac:dyDescent="0.4">
      <c r="A26" s="25" t="s">
        <v>30</v>
      </c>
      <c r="B26" s="46">
        <f>Summary!D26</f>
        <v>5000</v>
      </c>
      <c r="C26" s="72">
        <v>0</v>
      </c>
    </row>
    <row r="27" spans="1:3" x14ac:dyDescent="0.4">
      <c r="A27" s="25" t="s">
        <v>73</v>
      </c>
      <c r="B27" s="46">
        <v>0</v>
      </c>
      <c r="C27" s="72"/>
    </row>
    <row r="28" spans="1:3" x14ac:dyDescent="0.4">
      <c r="A28" s="25" t="s">
        <v>32</v>
      </c>
      <c r="B28" s="46">
        <f>Summary!D28</f>
        <v>0</v>
      </c>
      <c r="C28" s="72"/>
    </row>
    <row r="29" spans="1:3" x14ac:dyDescent="0.4">
      <c r="A29" s="25"/>
      <c r="B29" s="46"/>
      <c r="C29" s="72"/>
    </row>
    <row r="30" spans="1:3" x14ac:dyDescent="0.4">
      <c r="A30" s="25"/>
      <c r="B30" s="46"/>
      <c r="C30" s="72"/>
    </row>
    <row r="31" spans="1:3" x14ac:dyDescent="0.4">
      <c r="A31" s="21" t="s">
        <v>33</v>
      </c>
      <c r="B31" s="32">
        <f>SUM(B14:B30)</f>
        <v>6000.8</v>
      </c>
      <c r="C31" s="39">
        <f t="shared" ref="C31" si="0">SUM(C14:C29)</f>
        <v>2281.4700000000003</v>
      </c>
    </row>
    <row r="32" spans="1:3" x14ac:dyDescent="0.4">
      <c r="A32" s="20"/>
      <c r="B32" s="95"/>
      <c r="C32" s="23"/>
    </row>
    <row r="33" spans="1:3" x14ac:dyDescent="0.4">
      <c r="A33" s="18"/>
      <c r="B33" s="30"/>
      <c r="C33" s="37"/>
    </row>
    <row r="34" spans="1:3" s="7" customFormat="1" x14ac:dyDescent="0.4">
      <c r="A34" s="22" t="s">
        <v>34</v>
      </c>
      <c r="B34" s="95"/>
      <c r="C34" s="23"/>
    </row>
    <row r="35" spans="1:3" s="7" customFormat="1" x14ac:dyDescent="0.4">
      <c r="A35" s="77" t="s">
        <v>35</v>
      </c>
      <c r="B35" s="9">
        <f>Summary!D34</f>
        <v>0</v>
      </c>
      <c r="C35" s="73"/>
    </row>
    <row r="36" spans="1:3" s="7" customFormat="1" x14ac:dyDescent="0.4">
      <c r="A36" s="77" t="s">
        <v>36</v>
      </c>
      <c r="B36" s="9">
        <f>Summary!D35</f>
        <v>0</v>
      </c>
      <c r="C36" s="73"/>
    </row>
    <row r="37" spans="1:3" s="7" customFormat="1" x14ac:dyDescent="0.4">
      <c r="A37" s="77" t="s">
        <v>37</v>
      </c>
      <c r="B37" s="9">
        <v>35</v>
      </c>
      <c r="C37" s="73">
        <v>3</v>
      </c>
    </row>
    <row r="38" spans="1:3" s="7" customFormat="1" x14ac:dyDescent="0.4">
      <c r="A38" s="77" t="s">
        <v>38</v>
      </c>
      <c r="B38" s="9">
        <f>Summary!D37</f>
        <v>0</v>
      </c>
      <c r="C38" s="73"/>
    </row>
    <row r="39" spans="1:3" s="7" customFormat="1" x14ac:dyDescent="0.4">
      <c r="A39" s="78" t="s">
        <v>39</v>
      </c>
      <c r="B39" s="9">
        <f>Summary!D38</f>
        <v>20</v>
      </c>
      <c r="C39" s="73">
        <v>0</v>
      </c>
    </row>
    <row r="40" spans="1:3" s="7" customFormat="1" x14ac:dyDescent="0.4">
      <c r="A40" s="78" t="s">
        <v>40</v>
      </c>
      <c r="B40" s="9">
        <v>0</v>
      </c>
      <c r="C40" s="73"/>
    </row>
    <row r="41" spans="1:3" s="7" customFormat="1" x14ac:dyDescent="0.4">
      <c r="A41" s="77" t="s">
        <v>42</v>
      </c>
      <c r="B41" s="9">
        <f>Summary!D40</f>
        <v>0</v>
      </c>
      <c r="C41" s="73"/>
    </row>
    <row r="42" spans="1:3" s="7" customFormat="1" x14ac:dyDescent="0.4">
      <c r="A42" s="77" t="s">
        <v>43</v>
      </c>
      <c r="B42" s="9">
        <f>Summary!D41</f>
        <v>0</v>
      </c>
      <c r="C42" s="73"/>
    </row>
    <row r="43" spans="1:3" s="7" customFormat="1" ht="33.6" x14ac:dyDescent="0.4">
      <c r="A43" s="81" t="s">
        <v>68</v>
      </c>
      <c r="B43" s="9">
        <f>Summary!D42</f>
        <v>0</v>
      </c>
      <c r="C43" s="73"/>
    </row>
    <row r="44" spans="1:3" s="7" customFormat="1" x14ac:dyDescent="0.4">
      <c r="A44" s="77" t="s">
        <v>69</v>
      </c>
      <c r="B44" s="9">
        <f>Summary!D43</f>
        <v>0</v>
      </c>
      <c r="C44" s="73"/>
    </row>
    <row r="45" spans="1:3" s="7" customFormat="1" x14ac:dyDescent="0.4">
      <c r="A45" s="77" t="s">
        <v>65</v>
      </c>
      <c r="B45" s="9">
        <f>Summary!D44</f>
        <v>0</v>
      </c>
      <c r="C45" s="73"/>
    </row>
    <row r="46" spans="1:3" s="7" customFormat="1" x14ac:dyDescent="0.4">
      <c r="A46" s="77" t="s">
        <v>47</v>
      </c>
      <c r="B46" s="9">
        <f>Summary!D45</f>
        <v>0</v>
      </c>
      <c r="C46" s="73"/>
    </row>
    <row r="47" spans="1:3" s="7" customFormat="1" x14ac:dyDescent="0.4">
      <c r="A47" s="77" t="s">
        <v>48</v>
      </c>
      <c r="B47" s="9">
        <f>Summary!D46</f>
        <v>0</v>
      </c>
      <c r="C47" s="73"/>
    </row>
    <row r="48" spans="1:3" s="7" customFormat="1" x14ac:dyDescent="0.4">
      <c r="A48" s="77" t="s">
        <v>49</v>
      </c>
      <c r="B48" s="9">
        <f>Summary!D47</f>
        <v>0</v>
      </c>
      <c r="C48" s="73"/>
    </row>
    <row r="49" spans="1:3" s="7" customFormat="1" x14ac:dyDescent="0.4">
      <c r="A49" s="77" t="s">
        <v>50</v>
      </c>
      <c r="B49" s="9">
        <f>Summary!D48</f>
        <v>10000</v>
      </c>
      <c r="C49" s="73">
        <v>0</v>
      </c>
    </row>
    <row r="50" spans="1:3" s="7" customFormat="1" x14ac:dyDescent="0.4">
      <c r="A50" s="77" t="s">
        <v>51</v>
      </c>
      <c r="B50" s="9">
        <f>Summary!D49</f>
        <v>1500</v>
      </c>
      <c r="C50" s="73">
        <v>1371.71</v>
      </c>
    </row>
    <row r="51" spans="1:3" s="7" customFormat="1" x14ac:dyDescent="0.4">
      <c r="A51" s="78" t="s">
        <v>52</v>
      </c>
      <c r="B51" s="9">
        <f>Summary!D50</f>
        <v>0</v>
      </c>
      <c r="C51" s="73"/>
    </row>
    <row r="52" spans="1:3" s="7" customFormat="1" x14ac:dyDescent="0.4">
      <c r="A52" s="78" t="s">
        <v>53</v>
      </c>
      <c r="B52" s="9">
        <f>Summary!D51</f>
        <v>0</v>
      </c>
      <c r="C52" s="73"/>
    </row>
    <row r="53" spans="1:3" x14ac:dyDescent="0.4">
      <c r="A53" s="77" t="s">
        <v>54</v>
      </c>
      <c r="B53" s="9">
        <f>Summary!D52</f>
        <v>300</v>
      </c>
      <c r="C53" s="73">
        <v>0</v>
      </c>
    </row>
    <row r="54" spans="1:3" x14ac:dyDescent="0.4">
      <c r="A54" s="77" t="s">
        <v>55</v>
      </c>
      <c r="B54" s="9">
        <f>Summary!D53</f>
        <v>0</v>
      </c>
      <c r="C54" s="73"/>
    </row>
    <row r="55" spans="1:3" x14ac:dyDescent="0.4">
      <c r="A55" s="77" t="s">
        <v>56</v>
      </c>
      <c r="B55" s="9">
        <f>Summary!D54</f>
        <v>0</v>
      </c>
      <c r="C55" s="73"/>
    </row>
    <row r="56" spans="1:3" x14ac:dyDescent="0.4">
      <c r="A56" s="77" t="s">
        <v>58</v>
      </c>
      <c r="B56" s="9">
        <f>Summary!D55</f>
        <v>0</v>
      </c>
      <c r="C56" s="73"/>
    </row>
    <row r="57" spans="1:3" x14ac:dyDescent="0.4">
      <c r="A57" s="77" t="s">
        <v>71</v>
      </c>
      <c r="B57" s="9">
        <f>Summary!D56</f>
        <v>3700</v>
      </c>
      <c r="C57" s="73">
        <v>3754.47</v>
      </c>
    </row>
    <row r="58" spans="1:3" x14ac:dyDescent="0.4">
      <c r="A58" s="25"/>
      <c r="B58" s="9">
        <f>Summary!D57</f>
        <v>0</v>
      </c>
      <c r="C58" s="73"/>
    </row>
    <row r="59" spans="1:3" x14ac:dyDescent="0.4">
      <c r="A59" s="25"/>
      <c r="B59" s="32">
        <f>SUM(B35:B58)</f>
        <v>15555</v>
      </c>
      <c r="C59" s="39">
        <f>SUM(C35:C58)</f>
        <v>5129.18</v>
      </c>
    </row>
    <row r="60" spans="1:3" s="14" customFormat="1" ht="22.2" customHeight="1" thickBot="1" x14ac:dyDescent="0.45">
      <c r="A60" s="66" t="s">
        <v>60</v>
      </c>
      <c r="B60" s="82">
        <f>B31-B59</f>
        <v>-9554.2000000000007</v>
      </c>
      <c r="C60" s="70">
        <f>C31-C59</f>
        <v>-2847.71</v>
      </c>
    </row>
    <row r="61" spans="1:3" x14ac:dyDescent="0.4">
      <c r="A61" s="3" t="s">
        <v>61</v>
      </c>
      <c r="B61" s="14"/>
    </row>
    <row r="62" spans="1:3" x14ac:dyDescent="0.4">
      <c r="A62" s="4"/>
    </row>
  </sheetData>
  <sheetProtection selectLockedCells="1" selectUnlockedCells="1"/>
  <mergeCells count="3">
    <mergeCell ref="A2:C4"/>
    <mergeCell ref="A6:B7"/>
    <mergeCell ref="C6:C7"/>
  </mergeCells>
  <pageMargins left="0.19685039370078741" right="0.19685039370078741" top="0.19685039370078741" bottom="0.19685039370078741" header="0.31496062992125984" footer="0.31496062992125984"/>
  <pageSetup paperSize="8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E8EAA-3DFF-41E6-867F-C62DE57CA6CA}">
  <dimension ref="A1:C62"/>
  <sheetViews>
    <sheetView zoomScale="70" zoomScaleNormal="70" workbookViewId="0">
      <pane ySplit="11" topLeftCell="A36" activePane="bottomLeft" state="frozen"/>
      <selection pane="bottomLeft" activeCell="B22" sqref="B22"/>
    </sheetView>
  </sheetViews>
  <sheetFormatPr defaultColWidth="9.33203125" defaultRowHeight="19.8" x14ac:dyDescent="0.4"/>
  <cols>
    <col min="1" max="1" width="71.88671875" style="2" bestFit="1" customWidth="1"/>
    <col min="2" max="2" width="20" style="7" customWidth="1"/>
    <col min="3" max="3" width="25.5546875" style="7" bestFit="1" customWidth="1"/>
  </cols>
  <sheetData>
    <row r="1" spans="1:3" x14ac:dyDescent="0.4">
      <c r="A1" s="15"/>
      <c r="B1" s="33"/>
      <c r="C1" s="34"/>
    </row>
    <row r="2" spans="1:3" ht="14.7" customHeight="1" x14ac:dyDescent="0.3">
      <c r="A2" s="112" t="s">
        <v>75</v>
      </c>
      <c r="B2" s="113"/>
      <c r="C2" s="114"/>
    </row>
    <row r="3" spans="1:3" ht="14.7" customHeight="1" x14ac:dyDescent="0.3">
      <c r="A3" s="112"/>
      <c r="B3" s="113"/>
      <c r="C3" s="114"/>
    </row>
    <row r="4" spans="1:3" ht="14.7" customHeight="1" x14ac:dyDescent="0.3">
      <c r="A4" s="112"/>
      <c r="B4" s="113"/>
      <c r="C4" s="114"/>
    </row>
    <row r="5" spans="1:3" x14ac:dyDescent="0.4">
      <c r="A5" s="16"/>
      <c r="C5" s="35"/>
    </row>
    <row r="6" spans="1:3" ht="14.7" customHeight="1" x14ac:dyDescent="0.3">
      <c r="A6" s="115" t="s">
        <v>76</v>
      </c>
      <c r="B6" s="110"/>
      <c r="C6" s="116">
        <f>C31-C59</f>
        <v>8132.4500000000044</v>
      </c>
    </row>
    <row r="7" spans="1:3" ht="14.7" customHeight="1" x14ac:dyDescent="0.3">
      <c r="A7" s="115"/>
      <c r="B7" s="110"/>
      <c r="C7" s="111"/>
    </row>
    <row r="8" spans="1:3" x14ac:dyDescent="0.4">
      <c r="A8" s="16"/>
      <c r="C8" s="35"/>
    </row>
    <row r="9" spans="1:3" x14ac:dyDescent="0.4">
      <c r="A9" s="16"/>
      <c r="C9" s="35"/>
    </row>
    <row r="10" spans="1:3" x14ac:dyDescent="0.4">
      <c r="A10" s="17"/>
      <c r="B10" s="28"/>
      <c r="C10" s="36"/>
    </row>
    <row r="11" spans="1:3" s="14" customFormat="1" x14ac:dyDescent="0.4">
      <c r="A11" s="26"/>
      <c r="B11" s="12" t="s">
        <v>63</v>
      </c>
      <c r="C11" s="24" t="s">
        <v>64</v>
      </c>
    </row>
    <row r="12" spans="1:3" x14ac:dyDescent="0.4">
      <c r="A12" s="18"/>
      <c r="B12" s="30"/>
      <c r="C12" s="37"/>
    </row>
    <row r="13" spans="1:3" x14ac:dyDescent="0.4">
      <c r="A13" s="19" t="s">
        <v>17</v>
      </c>
      <c r="B13" s="29"/>
      <c r="C13" s="38"/>
    </row>
    <row r="14" spans="1:3" x14ac:dyDescent="0.4">
      <c r="A14" s="25" t="s">
        <v>18</v>
      </c>
      <c r="B14" s="46">
        <f>Summary!E14</f>
        <v>1000</v>
      </c>
      <c r="C14" s="72">
        <v>1105.51</v>
      </c>
    </row>
    <row r="15" spans="1:3" x14ac:dyDescent="0.4">
      <c r="A15" s="25" t="s">
        <v>19</v>
      </c>
      <c r="B15" s="46">
        <f>Summary!E15</f>
        <v>0</v>
      </c>
      <c r="C15" s="72"/>
    </row>
    <row r="16" spans="1:3" x14ac:dyDescent="0.4">
      <c r="A16" s="25" t="s">
        <v>20</v>
      </c>
      <c r="B16" s="46">
        <f>Summary!E16</f>
        <v>0</v>
      </c>
      <c r="C16" s="72">
        <v>500</v>
      </c>
    </row>
    <row r="17" spans="1:3" x14ac:dyDescent="0.4">
      <c r="A17" s="25" t="s">
        <v>21</v>
      </c>
      <c r="B17" s="46">
        <f>Summary!E17</f>
        <v>0</v>
      </c>
      <c r="C17" s="72"/>
    </row>
    <row r="18" spans="1:3" x14ac:dyDescent="0.4">
      <c r="A18" s="25" t="s">
        <v>65</v>
      </c>
      <c r="B18" s="46">
        <f>Summary!E18</f>
        <v>0</v>
      </c>
      <c r="C18" s="72"/>
    </row>
    <row r="19" spans="1:3" x14ac:dyDescent="0.4">
      <c r="A19" s="25" t="s">
        <v>23</v>
      </c>
      <c r="B19" s="46">
        <f>Summary!E19</f>
        <v>0</v>
      </c>
      <c r="C19" s="72"/>
    </row>
    <row r="20" spans="1:3" x14ac:dyDescent="0.4">
      <c r="A20" s="25" t="s">
        <v>66</v>
      </c>
      <c r="B20" s="46">
        <f>Summary!E20</f>
        <v>0</v>
      </c>
      <c r="C20" s="72"/>
    </row>
    <row r="21" spans="1:3" x14ac:dyDescent="0.4">
      <c r="A21" s="25" t="s">
        <v>25</v>
      </c>
      <c r="B21" s="46">
        <v>0</v>
      </c>
      <c r="C21" s="72"/>
    </row>
    <row r="22" spans="1:3" x14ac:dyDescent="0.4">
      <c r="A22" s="25" t="s">
        <v>26</v>
      </c>
      <c r="B22" s="46">
        <f>Summary!E22</f>
        <v>0</v>
      </c>
      <c r="C22" s="72"/>
    </row>
    <row r="23" spans="1:3" x14ac:dyDescent="0.4">
      <c r="A23" s="25" t="s">
        <v>27</v>
      </c>
      <c r="B23" s="46">
        <f>Summary!E23</f>
        <v>0</v>
      </c>
      <c r="C23" s="72"/>
    </row>
    <row r="24" spans="1:3" x14ac:dyDescent="0.4">
      <c r="A24" s="25" t="s">
        <v>28</v>
      </c>
      <c r="B24" s="46">
        <f>Summary!E24</f>
        <v>0</v>
      </c>
      <c r="C24" s="72">
        <v>600</v>
      </c>
    </row>
    <row r="25" spans="1:3" x14ac:dyDescent="0.4">
      <c r="A25" s="25" t="s">
        <v>29</v>
      </c>
      <c r="B25" s="46">
        <f>Summary!E25</f>
        <v>0</v>
      </c>
      <c r="C25" s="72"/>
    </row>
    <row r="26" spans="1:3" x14ac:dyDescent="0.4">
      <c r="A26" s="25" t="s">
        <v>30</v>
      </c>
      <c r="B26" s="46">
        <f>Summary!E26</f>
        <v>17000</v>
      </c>
      <c r="C26" s="72">
        <v>23000</v>
      </c>
    </row>
    <row r="27" spans="1:3" x14ac:dyDescent="0.4">
      <c r="A27" s="25" t="s">
        <v>73</v>
      </c>
      <c r="B27" s="46">
        <f>Summary!E27</f>
        <v>60</v>
      </c>
      <c r="C27" s="72">
        <v>60</v>
      </c>
    </row>
    <row r="28" spans="1:3" x14ac:dyDescent="0.4">
      <c r="A28" s="25" t="s">
        <v>32</v>
      </c>
      <c r="B28" s="46">
        <f>Summary!E28</f>
        <v>0</v>
      </c>
      <c r="C28" s="72"/>
    </row>
    <row r="29" spans="1:3" x14ac:dyDescent="0.4">
      <c r="A29" s="25"/>
      <c r="B29" s="46"/>
      <c r="C29" s="72"/>
    </row>
    <row r="30" spans="1:3" x14ac:dyDescent="0.4">
      <c r="A30" s="25"/>
      <c r="B30" s="46"/>
      <c r="C30" s="72"/>
    </row>
    <row r="31" spans="1:3" x14ac:dyDescent="0.4">
      <c r="A31" s="21" t="s">
        <v>33</v>
      </c>
      <c r="B31" s="32">
        <f>SUM(B14:B30)</f>
        <v>18060</v>
      </c>
      <c r="C31" s="39">
        <f t="shared" ref="C31" si="0">SUM(C14:C29)</f>
        <v>25265.510000000002</v>
      </c>
    </row>
    <row r="32" spans="1:3" x14ac:dyDescent="0.4">
      <c r="A32" s="20"/>
      <c r="B32" s="95"/>
      <c r="C32" s="23"/>
    </row>
    <row r="33" spans="1:3" x14ac:dyDescent="0.4">
      <c r="A33" s="18"/>
      <c r="B33" s="30"/>
      <c r="C33" s="37"/>
    </row>
    <row r="34" spans="1:3" s="7" customFormat="1" x14ac:dyDescent="0.4">
      <c r="A34" s="22" t="s">
        <v>34</v>
      </c>
      <c r="B34" s="95"/>
      <c r="C34" s="23"/>
    </row>
    <row r="35" spans="1:3" s="7" customFormat="1" x14ac:dyDescent="0.4">
      <c r="A35" s="77" t="s">
        <v>35</v>
      </c>
      <c r="B35" s="9">
        <f>Summary!E34</f>
        <v>0</v>
      </c>
      <c r="C35" s="73">
        <v>231</v>
      </c>
    </row>
    <row r="36" spans="1:3" s="7" customFormat="1" x14ac:dyDescent="0.4">
      <c r="A36" s="77" t="s">
        <v>36</v>
      </c>
      <c r="B36" s="9">
        <f>Summary!E35</f>
        <v>0</v>
      </c>
      <c r="C36" s="73"/>
    </row>
    <row r="37" spans="1:3" s="7" customFormat="1" x14ac:dyDescent="0.4">
      <c r="A37" s="77" t="s">
        <v>37</v>
      </c>
      <c r="B37" s="9">
        <f>Summary!E36</f>
        <v>5</v>
      </c>
      <c r="C37" s="73">
        <v>3</v>
      </c>
    </row>
    <row r="38" spans="1:3" s="7" customFormat="1" x14ac:dyDescent="0.4">
      <c r="A38" s="77" t="s">
        <v>38</v>
      </c>
      <c r="B38" s="9">
        <v>0</v>
      </c>
      <c r="C38" s="73"/>
    </row>
    <row r="39" spans="1:3" s="7" customFormat="1" x14ac:dyDescent="0.4">
      <c r="A39" s="78" t="s">
        <v>39</v>
      </c>
      <c r="B39" s="9">
        <f>Summary!E38</f>
        <v>20</v>
      </c>
      <c r="C39" s="73">
        <v>0</v>
      </c>
    </row>
    <row r="40" spans="1:3" s="7" customFormat="1" x14ac:dyDescent="0.4">
      <c r="A40" s="78" t="s">
        <v>40</v>
      </c>
      <c r="B40" s="9">
        <v>13000</v>
      </c>
      <c r="C40" s="73">
        <v>11000</v>
      </c>
    </row>
    <row r="41" spans="1:3" s="7" customFormat="1" x14ac:dyDescent="0.4">
      <c r="A41" s="77" t="s">
        <v>42</v>
      </c>
      <c r="B41" s="9">
        <f>Summary!E40</f>
        <v>0</v>
      </c>
      <c r="C41" s="73"/>
    </row>
    <row r="42" spans="1:3" s="7" customFormat="1" x14ac:dyDescent="0.4">
      <c r="A42" s="77" t="s">
        <v>43</v>
      </c>
      <c r="B42" s="9">
        <f>Summary!E41</f>
        <v>0</v>
      </c>
      <c r="C42" s="73"/>
    </row>
    <row r="43" spans="1:3" s="7" customFormat="1" ht="33.6" x14ac:dyDescent="0.4">
      <c r="A43" s="81" t="s">
        <v>68</v>
      </c>
      <c r="B43" s="9">
        <f>Summary!E42</f>
        <v>0</v>
      </c>
      <c r="C43" s="73"/>
    </row>
    <row r="44" spans="1:3" s="7" customFormat="1" x14ac:dyDescent="0.4">
      <c r="A44" s="77" t="s">
        <v>69</v>
      </c>
      <c r="B44" s="9">
        <f>Summary!E43</f>
        <v>0</v>
      </c>
      <c r="C44" s="73"/>
    </row>
    <row r="45" spans="1:3" s="7" customFormat="1" x14ac:dyDescent="0.4">
      <c r="A45" s="77" t="s">
        <v>65</v>
      </c>
      <c r="B45" s="9">
        <f>Summary!E44</f>
        <v>0</v>
      </c>
      <c r="C45" s="73">
        <v>78.650000000000006</v>
      </c>
    </row>
    <row r="46" spans="1:3" s="7" customFormat="1" x14ac:dyDescent="0.4">
      <c r="A46" s="77" t="s">
        <v>47</v>
      </c>
      <c r="B46" s="9">
        <f>Summary!E45</f>
        <v>0</v>
      </c>
      <c r="C46" s="73"/>
    </row>
    <row r="47" spans="1:3" s="7" customFormat="1" x14ac:dyDescent="0.4">
      <c r="A47" s="77" t="s">
        <v>48</v>
      </c>
      <c r="B47" s="9">
        <f>Summary!E46</f>
        <v>0</v>
      </c>
      <c r="C47" s="73"/>
    </row>
    <row r="48" spans="1:3" s="7" customFormat="1" x14ac:dyDescent="0.4">
      <c r="A48" s="77" t="s">
        <v>49</v>
      </c>
      <c r="B48" s="9">
        <f>Summary!E47</f>
        <v>0</v>
      </c>
      <c r="C48" s="73"/>
    </row>
    <row r="49" spans="1:3" s="7" customFormat="1" x14ac:dyDescent="0.4">
      <c r="A49" s="77" t="s">
        <v>50</v>
      </c>
      <c r="B49" s="9">
        <f>Summary!E48</f>
        <v>0</v>
      </c>
      <c r="C49" s="73"/>
    </row>
    <row r="50" spans="1:3" s="7" customFormat="1" x14ac:dyDescent="0.4">
      <c r="A50" s="77" t="s">
        <v>51</v>
      </c>
      <c r="B50" s="9">
        <f>Summary!E49</f>
        <v>1500</v>
      </c>
      <c r="C50" s="73">
        <v>1113.83</v>
      </c>
    </row>
    <row r="51" spans="1:3" s="7" customFormat="1" x14ac:dyDescent="0.4">
      <c r="A51" s="78" t="s">
        <v>52</v>
      </c>
      <c r="B51" s="9">
        <f>Summary!E50</f>
        <v>0</v>
      </c>
      <c r="C51" s="73"/>
    </row>
    <row r="52" spans="1:3" s="7" customFormat="1" x14ac:dyDescent="0.4">
      <c r="A52" s="78" t="s">
        <v>53</v>
      </c>
      <c r="B52" s="9">
        <f>Summary!E51</f>
        <v>1090.9100000000001</v>
      </c>
      <c r="C52" s="73"/>
    </row>
    <row r="53" spans="1:3" x14ac:dyDescent="0.4">
      <c r="A53" s="77" t="s">
        <v>54</v>
      </c>
      <c r="B53" s="9">
        <f>Summary!E52</f>
        <v>1700</v>
      </c>
      <c r="C53" s="73"/>
    </row>
    <row r="54" spans="1:3" x14ac:dyDescent="0.4">
      <c r="A54" s="77" t="s">
        <v>55</v>
      </c>
      <c r="B54" s="9">
        <f>Summary!E53</f>
        <v>0</v>
      </c>
      <c r="C54" s="73"/>
    </row>
    <row r="55" spans="1:3" x14ac:dyDescent="0.4">
      <c r="A55" s="77" t="s">
        <v>56</v>
      </c>
      <c r="B55" s="9">
        <f>Summary!E54</f>
        <v>0</v>
      </c>
      <c r="C55" s="73"/>
    </row>
    <row r="56" spans="1:3" x14ac:dyDescent="0.4">
      <c r="A56" s="77" t="s">
        <v>58</v>
      </c>
      <c r="B56" s="9">
        <f>Summary!E55</f>
        <v>0</v>
      </c>
      <c r="C56" s="73"/>
    </row>
    <row r="57" spans="1:3" x14ac:dyDescent="0.4">
      <c r="A57" s="77" t="s">
        <v>71</v>
      </c>
      <c r="B57" s="9">
        <f>Summary!E56</f>
        <v>4700</v>
      </c>
      <c r="C57" s="73">
        <v>4706.58</v>
      </c>
    </row>
    <row r="58" spans="1:3" x14ac:dyDescent="0.4">
      <c r="A58" s="25"/>
      <c r="B58" s="9"/>
      <c r="C58" s="73"/>
    </row>
    <row r="59" spans="1:3" x14ac:dyDescent="0.4">
      <c r="A59" s="25"/>
      <c r="B59" s="32">
        <f>SUM(B35:B58)</f>
        <v>22015.91</v>
      </c>
      <c r="C59" s="39">
        <f>SUM(C35:C58)</f>
        <v>17133.059999999998</v>
      </c>
    </row>
    <row r="60" spans="1:3" s="14" customFormat="1" ht="22.2" customHeight="1" thickBot="1" x14ac:dyDescent="0.45">
      <c r="A60" s="66" t="s">
        <v>60</v>
      </c>
      <c r="B60" s="82">
        <f>B31-B59</f>
        <v>-3955.91</v>
      </c>
      <c r="C60" s="70">
        <f>C31-C59</f>
        <v>8132.4500000000044</v>
      </c>
    </row>
    <row r="61" spans="1:3" x14ac:dyDescent="0.4">
      <c r="A61" s="3" t="s">
        <v>61</v>
      </c>
      <c r="B61" s="14"/>
    </row>
    <row r="62" spans="1:3" x14ac:dyDescent="0.4">
      <c r="A62" s="4"/>
    </row>
  </sheetData>
  <sheetProtection selectLockedCells="1" selectUnlockedCells="1"/>
  <mergeCells count="3">
    <mergeCell ref="A2:C4"/>
    <mergeCell ref="A6:B7"/>
    <mergeCell ref="C6:C7"/>
  </mergeCells>
  <pageMargins left="0.19685039370078741" right="0.19685039370078741" top="0.19685039370078741" bottom="0.19685039370078741" header="0.31496062992125984" footer="0.31496062992125984"/>
  <pageSetup paperSize="8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2462C-B5E2-4E53-991D-CACA0E176731}">
  <dimension ref="A1:C62"/>
  <sheetViews>
    <sheetView topLeftCell="A46" zoomScale="70" zoomScaleNormal="70" workbookViewId="0">
      <selection activeCell="G70" sqref="G70"/>
    </sheetView>
  </sheetViews>
  <sheetFormatPr defaultColWidth="9.33203125" defaultRowHeight="19.8" x14ac:dyDescent="0.4"/>
  <cols>
    <col min="1" max="1" width="71.88671875" style="2" bestFit="1" customWidth="1"/>
    <col min="2" max="2" width="20" style="7" customWidth="1"/>
    <col min="3" max="3" width="24.88671875" style="7" bestFit="1" customWidth="1"/>
  </cols>
  <sheetData>
    <row r="1" spans="1:3" x14ac:dyDescent="0.4">
      <c r="A1" s="15"/>
      <c r="B1" s="33"/>
      <c r="C1" s="34"/>
    </row>
    <row r="2" spans="1:3" ht="14.7" customHeight="1" x14ac:dyDescent="0.3">
      <c r="A2" s="117" t="s">
        <v>96</v>
      </c>
      <c r="B2" s="118"/>
      <c r="C2" s="119"/>
    </row>
    <row r="3" spans="1:3" ht="14.7" customHeight="1" x14ac:dyDescent="0.3">
      <c r="A3" s="117"/>
      <c r="B3" s="118"/>
      <c r="C3" s="119"/>
    </row>
    <row r="4" spans="1:3" ht="14.7" customHeight="1" x14ac:dyDescent="0.3">
      <c r="A4" s="117"/>
      <c r="B4" s="118"/>
      <c r="C4" s="119"/>
    </row>
    <row r="5" spans="1:3" x14ac:dyDescent="0.4">
      <c r="A5" s="16"/>
      <c r="C5" s="35"/>
    </row>
    <row r="6" spans="1:3" ht="14.7" customHeight="1" x14ac:dyDescent="0.3">
      <c r="A6" s="115" t="s">
        <v>77</v>
      </c>
      <c r="B6" s="110"/>
      <c r="C6" s="116">
        <f>C31-C59</f>
        <v>-8296.16</v>
      </c>
    </row>
    <row r="7" spans="1:3" ht="14.7" customHeight="1" x14ac:dyDescent="0.3">
      <c r="A7" s="115"/>
      <c r="B7" s="110"/>
      <c r="C7" s="111"/>
    </row>
    <row r="8" spans="1:3" x14ac:dyDescent="0.4">
      <c r="A8" s="16"/>
      <c r="C8" s="35"/>
    </row>
    <row r="9" spans="1:3" x14ac:dyDescent="0.4">
      <c r="A9" s="16"/>
      <c r="C9" s="35"/>
    </row>
    <row r="10" spans="1:3" x14ac:dyDescent="0.4">
      <c r="A10" s="17"/>
      <c r="B10" s="28"/>
      <c r="C10" s="36"/>
    </row>
    <row r="11" spans="1:3" s="14" customFormat="1" x14ac:dyDescent="0.4">
      <c r="A11" s="26"/>
      <c r="B11" s="12" t="s">
        <v>63</v>
      </c>
      <c r="C11" s="24" t="s">
        <v>64</v>
      </c>
    </row>
    <row r="12" spans="1:3" x14ac:dyDescent="0.4">
      <c r="A12" s="18"/>
      <c r="B12" s="30"/>
      <c r="C12" s="37"/>
    </row>
    <row r="13" spans="1:3" x14ac:dyDescent="0.4">
      <c r="A13" s="19" t="s">
        <v>17</v>
      </c>
      <c r="B13" s="29"/>
      <c r="C13" s="38"/>
    </row>
    <row r="14" spans="1:3" x14ac:dyDescent="0.4">
      <c r="A14" s="25" t="s">
        <v>18</v>
      </c>
      <c r="B14" s="46">
        <f>Summary!F14</f>
        <v>0.8</v>
      </c>
      <c r="C14" s="72">
        <v>0.53</v>
      </c>
    </row>
    <row r="15" spans="1:3" x14ac:dyDescent="0.4">
      <c r="A15" s="25" t="s">
        <v>19</v>
      </c>
      <c r="B15" s="46">
        <f>Summary!F15</f>
        <v>0</v>
      </c>
      <c r="C15" s="72"/>
    </row>
    <row r="16" spans="1:3" x14ac:dyDescent="0.4">
      <c r="A16" s="25" t="s">
        <v>20</v>
      </c>
      <c r="B16" s="46">
        <f>Summary!F16</f>
        <v>0</v>
      </c>
      <c r="C16" s="72"/>
    </row>
    <row r="17" spans="1:3" x14ac:dyDescent="0.4">
      <c r="A17" s="25" t="s">
        <v>21</v>
      </c>
      <c r="B17" s="46">
        <f>Summary!F17</f>
        <v>0</v>
      </c>
      <c r="C17" s="72"/>
    </row>
    <row r="18" spans="1:3" x14ac:dyDescent="0.4">
      <c r="A18" s="25" t="s">
        <v>65</v>
      </c>
      <c r="B18" s="46">
        <f>Summary!F18</f>
        <v>0</v>
      </c>
      <c r="C18" s="72"/>
    </row>
    <row r="19" spans="1:3" x14ac:dyDescent="0.4">
      <c r="A19" s="25" t="s">
        <v>23</v>
      </c>
      <c r="B19" s="46">
        <f>Summary!F19</f>
        <v>0</v>
      </c>
      <c r="C19" s="72"/>
    </row>
    <row r="20" spans="1:3" x14ac:dyDescent="0.4">
      <c r="A20" s="25" t="s">
        <v>24</v>
      </c>
      <c r="B20" s="46">
        <f>Summary!F20</f>
        <v>0</v>
      </c>
      <c r="C20" s="72"/>
    </row>
    <row r="21" spans="1:3" x14ac:dyDescent="0.4">
      <c r="A21" s="25" t="s">
        <v>25</v>
      </c>
      <c r="B21" s="46">
        <v>500</v>
      </c>
      <c r="C21" s="72">
        <v>488.14</v>
      </c>
    </row>
    <row r="22" spans="1:3" x14ac:dyDescent="0.4">
      <c r="A22" s="25" t="s">
        <v>26</v>
      </c>
      <c r="B22" s="46">
        <f>Summary!F22</f>
        <v>0</v>
      </c>
      <c r="C22" s="72"/>
    </row>
    <row r="23" spans="1:3" x14ac:dyDescent="0.4">
      <c r="A23" s="25" t="s">
        <v>27</v>
      </c>
      <c r="B23" s="46">
        <f>Summary!F23</f>
        <v>500</v>
      </c>
      <c r="C23" s="72">
        <v>29.09</v>
      </c>
    </row>
    <row r="24" spans="1:3" x14ac:dyDescent="0.4">
      <c r="A24" s="25" t="s">
        <v>28</v>
      </c>
      <c r="B24" s="46">
        <f>Summary!F24</f>
        <v>0</v>
      </c>
      <c r="C24" s="72"/>
    </row>
    <row r="25" spans="1:3" x14ac:dyDescent="0.4">
      <c r="A25" s="25" t="s">
        <v>29</v>
      </c>
      <c r="B25" s="46">
        <f>Summary!F25</f>
        <v>0</v>
      </c>
      <c r="C25" s="72"/>
    </row>
    <row r="26" spans="1:3" x14ac:dyDescent="0.4">
      <c r="A26" s="25" t="s">
        <v>30</v>
      </c>
      <c r="B26" s="46">
        <f>Summary!F26</f>
        <v>2000</v>
      </c>
      <c r="C26" s="72">
        <v>-241.2</v>
      </c>
    </row>
    <row r="27" spans="1:3" x14ac:dyDescent="0.4">
      <c r="A27" s="25" t="s">
        <v>73</v>
      </c>
      <c r="B27" s="46">
        <f>Summary!F27</f>
        <v>333</v>
      </c>
      <c r="C27" s="72">
        <v>1978.28</v>
      </c>
    </row>
    <row r="28" spans="1:3" x14ac:dyDescent="0.4">
      <c r="A28" s="25" t="s">
        <v>32</v>
      </c>
      <c r="B28" s="46">
        <f>Summary!F28</f>
        <v>0</v>
      </c>
      <c r="C28" s="72"/>
    </row>
    <row r="29" spans="1:3" x14ac:dyDescent="0.4">
      <c r="A29" s="25"/>
      <c r="B29" s="46"/>
      <c r="C29" s="72"/>
    </row>
    <row r="30" spans="1:3" x14ac:dyDescent="0.4">
      <c r="A30" s="25"/>
      <c r="B30" s="46"/>
      <c r="C30" s="72"/>
    </row>
    <row r="31" spans="1:3" x14ac:dyDescent="0.4">
      <c r="A31" s="21" t="s">
        <v>33</v>
      </c>
      <c r="B31" s="32">
        <f>SUM(B14:B30)</f>
        <v>3333.8</v>
      </c>
      <c r="C31" s="39">
        <f t="shared" ref="C31" si="0">SUM(C14:C29)</f>
        <v>2254.84</v>
      </c>
    </row>
    <row r="32" spans="1:3" x14ac:dyDescent="0.4">
      <c r="A32" s="20"/>
      <c r="B32" s="95"/>
      <c r="C32" s="23"/>
    </row>
    <row r="33" spans="1:3" x14ac:dyDescent="0.4">
      <c r="A33" s="18"/>
      <c r="B33" s="30"/>
      <c r="C33" s="37"/>
    </row>
    <row r="34" spans="1:3" s="7" customFormat="1" x14ac:dyDescent="0.4">
      <c r="A34" s="22" t="s">
        <v>34</v>
      </c>
      <c r="B34" s="95"/>
      <c r="C34" s="23"/>
    </row>
    <row r="35" spans="1:3" s="7" customFormat="1" x14ac:dyDescent="0.4">
      <c r="A35" s="77" t="s">
        <v>35</v>
      </c>
      <c r="B35" s="9">
        <f>Summary!F34</f>
        <v>0</v>
      </c>
      <c r="C35" s="73"/>
    </row>
    <row r="36" spans="1:3" s="7" customFormat="1" x14ac:dyDescent="0.4">
      <c r="A36" s="77" t="s">
        <v>36</v>
      </c>
      <c r="B36" s="9">
        <f>Summary!F35</f>
        <v>0</v>
      </c>
      <c r="C36" s="73"/>
    </row>
    <row r="37" spans="1:3" s="7" customFormat="1" x14ac:dyDescent="0.4">
      <c r="A37" s="77" t="s">
        <v>37</v>
      </c>
      <c r="B37" s="9">
        <f>Summary!F36</f>
        <v>5</v>
      </c>
      <c r="C37" s="73">
        <v>4.2</v>
      </c>
    </row>
    <row r="38" spans="1:3" s="7" customFormat="1" x14ac:dyDescent="0.4">
      <c r="A38" s="77" t="s">
        <v>38</v>
      </c>
      <c r="B38" s="9">
        <f>Summary!F37</f>
        <v>0</v>
      </c>
      <c r="C38" s="73"/>
    </row>
    <row r="39" spans="1:3" s="7" customFormat="1" x14ac:dyDescent="0.4">
      <c r="A39" s="78" t="s">
        <v>39</v>
      </c>
      <c r="B39" s="9">
        <f>Summary!F38</f>
        <v>20</v>
      </c>
      <c r="C39" s="73"/>
    </row>
    <row r="40" spans="1:3" s="7" customFormat="1" x14ac:dyDescent="0.4">
      <c r="A40" s="78" t="s">
        <v>40</v>
      </c>
      <c r="B40" s="9">
        <f>Summary!F39</f>
        <v>0</v>
      </c>
      <c r="C40" s="73">
        <v>2000</v>
      </c>
    </row>
    <row r="41" spans="1:3" s="7" customFormat="1" x14ac:dyDescent="0.4">
      <c r="A41" s="77" t="s">
        <v>42</v>
      </c>
      <c r="B41" s="9">
        <f>Summary!F40</f>
        <v>0</v>
      </c>
      <c r="C41" s="73"/>
    </row>
    <row r="42" spans="1:3" s="7" customFormat="1" x14ac:dyDescent="0.4">
      <c r="A42" s="77" t="s">
        <v>43</v>
      </c>
      <c r="B42" s="9">
        <f>Summary!F41</f>
        <v>0</v>
      </c>
      <c r="C42" s="73"/>
    </row>
    <row r="43" spans="1:3" s="7" customFormat="1" ht="33.6" x14ac:dyDescent="0.4">
      <c r="A43" s="81" t="s">
        <v>68</v>
      </c>
      <c r="B43" s="9">
        <f>Summary!F42</f>
        <v>0</v>
      </c>
      <c r="C43" s="73"/>
    </row>
    <row r="44" spans="1:3" s="7" customFormat="1" x14ac:dyDescent="0.4">
      <c r="A44" s="77" t="s">
        <v>69</v>
      </c>
      <c r="B44" s="9">
        <f>Summary!F43</f>
        <v>0</v>
      </c>
      <c r="C44" s="73"/>
    </row>
    <row r="45" spans="1:3" s="7" customFormat="1" x14ac:dyDescent="0.4">
      <c r="A45" s="77" t="s">
        <v>65</v>
      </c>
      <c r="B45" s="9">
        <f>Summary!F44</f>
        <v>0</v>
      </c>
      <c r="C45" s="73">
        <v>0</v>
      </c>
    </row>
    <row r="46" spans="1:3" s="7" customFormat="1" x14ac:dyDescent="0.4">
      <c r="A46" s="77" t="s">
        <v>47</v>
      </c>
      <c r="B46" s="9">
        <f>Summary!F45</f>
        <v>0</v>
      </c>
      <c r="C46" s="73"/>
    </row>
    <row r="47" spans="1:3" s="7" customFormat="1" x14ac:dyDescent="0.4">
      <c r="A47" s="77" t="s">
        <v>48</v>
      </c>
      <c r="B47" s="9">
        <f>Summary!F46</f>
        <v>0</v>
      </c>
      <c r="C47" s="73">
        <v>637.45000000000005</v>
      </c>
    </row>
    <row r="48" spans="1:3" s="7" customFormat="1" x14ac:dyDescent="0.4">
      <c r="A48" s="77" t="s">
        <v>49</v>
      </c>
      <c r="B48" s="9">
        <f>Summary!F47</f>
        <v>0</v>
      </c>
      <c r="C48" s="73"/>
    </row>
    <row r="49" spans="1:3" s="7" customFormat="1" x14ac:dyDescent="0.4">
      <c r="A49" s="77" t="s">
        <v>50</v>
      </c>
      <c r="B49" s="9">
        <f>Summary!F48</f>
        <v>0</v>
      </c>
      <c r="C49" s="73"/>
    </row>
    <row r="50" spans="1:3" s="7" customFormat="1" x14ac:dyDescent="0.4">
      <c r="A50" s="77" t="s">
        <v>51</v>
      </c>
      <c r="B50" s="9">
        <f>Summary!F49</f>
        <v>1500</v>
      </c>
      <c r="C50" s="73">
        <v>1289.97</v>
      </c>
    </row>
    <row r="51" spans="1:3" s="7" customFormat="1" x14ac:dyDescent="0.4">
      <c r="A51" s="78" t="s">
        <v>52</v>
      </c>
      <c r="B51" s="9">
        <f>Summary!F50</f>
        <v>0</v>
      </c>
      <c r="C51" s="73"/>
    </row>
    <row r="52" spans="1:3" s="7" customFormat="1" x14ac:dyDescent="0.4">
      <c r="A52" s="78" t="s">
        <v>53</v>
      </c>
      <c r="B52" s="9">
        <f>Summary!F51</f>
        <v>5000</v>
      </c>
      <c r="C52" s="73">
        <v>0</v>
      </c>
    </row>
    <row r="53" spans="1:3" x14ac:dyDescent="0.4">
      <c r="A53" s="77" t="s">
        <v>54</v>
      </c>
      <c r="B53" s="9">
        <f>Summary!F52</f>
        <v>280</v>
      </c>
      <c r="C53" s="73">
        <v>185.45</v>
      </c>
    </row>
    <row r="54" spans="1:3" x14ac:dyDescent="0.4">
      <c r="A54" s="77" t="s">
        <v>55</v>
      </c>
      <c r="B54" s="9">
        <f>Summary!F53</f>
        <v>0</v>
      </c>
      <c r="C54" s="73"/>
    </row>
    <row r="55" spans="1:3" x14ac:dyDescent="0.4">
      <c r="A55" s="77" t="s">
        <v>56</v>
      </c>
      <c r="B55" s="9">
        <f>Summary!F54</f>
        <v>0</v>
      </c>
      <c r="C55" s="73"/>
    </row>
    <row r="56" spans="1:3" x14ac:dyDescent="0.4">
      <c r="A56" s="77" t="s">
        <v>58</v>
      </c>
      <c r="B56" s="9">
        <f>Summary!F55</f>
        <v>500</v>
      </c>
      <c r="C56" s="73">
        <v>474.61</v>
      </c>
    </row>
    <row r="57" spans="1:3" x14ac:dyDescent="0.4">
      <c r="A57" s="77" t="s">
        <v>71</v>
      </c>
      <c r="B57" s="9">
        <f>Summary!F56</f>
        <v>5100</v>
      </c>
      <c r="C57" s="73">
        <v>5959.32</v>
      </c>
    </row>
    <row r="58" spans="1:3" x14ac:dyDescent="0.4">
      <c r="A58" s="25"/>
      <c r="B58" s="9"/>
      <c r="C58" s="73"/>
    </row>
    <row r="59" spans="1:3" x14ac:dyDescent="0.4">
      <c r="A59" s="25"/>
      <c r="B59" s="32">
        <f>SUM(B35:B58)</f>
        <v>12405</v>
      </c>
      <c r="C59" s="39">
        <f>SUM(C35:C58)</f>
        <v>10551</v>
      </c>
    </row>
    <row r="60" spans="1:3" s="14" customFormat="1" ht="22.2" customHeight="1" thickBot="1" x14ac:dyDescent="0.45">
      <c r="A60" s="66" t="s">
        <v>60</v>
      </c>
      <c r="B60" s="82">
        <f>B31-B59</f>
        <v>-9071.2000000000007</v>
      </c>
      <c r="C60" s="70">
        <f>C31-C59</f>
        <v>-8296.16</v>
      </c>
    </row>
    <row r="61" spans="1:3" x14ac:dyDescent="0.4">
      <c r="A61" s="3" t="s">
        <v>61</v>
      </c>
      <c r="B61" s="14"/>
    </row>
    <row r="62" spans="1:3" x14ac:dyDescent="0.4">
      <c r="A62" s="4"/>
    </row>
  </sheetData>
  <sheetProtection selectLockedCells="1" selectUnlockedCells="1"/>
  <mergeCells count="3">
    <mergeCell ref="A2:C4"/>
    <mergeCell ref="A6:B7"/>
    <mergeCell ref="C6:C7"/>
  </mergeCells>
  <pageMargins left="0.19685039370078741" right="0.19685039370078741" top="0.19685039370078741" bottom="0.19685039370078741" header="0.31496062992125984" footer="0.31496062992125984"/>
  <pageSetup paperSize="8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2AD24-5993-4F6A-B799-B760967FB052}">
  <dimension ref="A1:C62"/>
  <sheetViews>
    <sheetView tabSelected="1" zoomScale="70" zoomScaleNormal="70" workbookViewId="0">
      <pane ySplit="11" topLeftCell="A12" activePane="bottomLeft" state="frozen"/>
      <selection pane="bottomLeft" activeCell="G53" sqref="G53"/>
    </sheetView>
  </sheetViews>
  <sheetFormatPr defaultColWidth="9.33203125" defaultRowHeight="19.8" x14ac:dyDescent="0.4"/>
  <cols>
    <col min="1" max="1" width="71.88671875" style="2" bestFit="1" customWidth="1"/>
    <col min="2" max="2" width="20" style="7" customWidth="1"/>
    <col min="3" max="3" width="25.5546875" style="7" bestFit="1" customWidth="1"/>
  </cols>
  <sheetData>
    <row r="1" spans="1:3" x14ac:dyDescent="0.4">
      <c r="A1" s="15"/>
      <c r="B1" s="33"/>
      <c r="C1" s="34"/>
    </row>
    <row r="2" spans="1:3" ht="14.7" customHeight="1" x14ac:dyDescent="0.3">
      <c r="A2" s="112" t="s">
        <v>94</v>
      </c>
      <c r="B2" s="113"/>
      <c r="C2" s="114"/>
    </row>
    <row r="3" spans="1:3" ht="14.7" customHeight="1" x14ac:dyDescent="0.3">
      <c r="A3" s="112"/>
      <c r="B3" s="113"/>
      <c r="C3" s="114"/>
    </row>
    <row r="4" spans="1:3" ht="14.7" customHeight="1" x14ac:dyDescent="0.3">
      <c r="A4" s="112"/>
      <c r="B4" s="113"/>
      <c r="C4" s="114"/>
    </row>
    <row r="5" spans="1:3" x14ac:dyDescent="0.4">
      <c r="A5" s="16"/>
      <c r="C5" s="35"/>
    </row>
    <row r="6" spans="1:3" ht="14.7" customHeight="1" x14ac:dyDescent="0.3">
      <c r="A6" s="115" t="s">
        <v>78</v>
      </c>
      <c r="B6" s="110"/>
      <c r="C6" s="116">
        <f>C31-C59</f>
        <v>-13117.650000000001</v>
      </c>
    </row>
    <row r="7" spans="1:3" ht="14.7" customHeight="1" x14ac:dyDescent="0.3">
      <c r="A7" s="115"/>
      <c r="B7" s="110"/>
      <c r="C7" s="111"/>
    </row>
    <row r="8" spans="1:3" hidden="1" x14ac:dyDescent="0.4">
      <c r="A8" s="16"/>
      <c r="C8" s="35"/>
    </row>
    <row r="9" spans="1:3" hidden="1" x14ac:dyDescent="0.4">
      <c r="A9" s="16"/>
      <c r="C9" s="35"/>
    </row>
    <row r="10" spans="1:3" x14ac:dyDescent="0.4">
      <c r="A10" s="17"/>
      <c r="B10" s="28"/>
      <c r="C10" s="36"/>
    </row>
    <row r="11" spans="1:3" s="14" customFormat="1" x14ac:dyDescent="0.4">
      <c r="A11" s="26"/>
      <c r="B11" s="12" t="s">
        <v>63</v>
      </c>
      <c r="C11" s="24" t="s">
        <v>64</v>
      </c>
    </row>
    <row r="12" spans="1:3" x14ac:dyDescent="0.4">
      <c r="A12" s="18"/>
      <c r="B12" s="30"/>
      <c r="C12" s="37"/>
    </row>
    <row r="13" spans="1:3" x14ac:dyDescent="0.4">
      <c r="A13" s="19" t="s">
        <v>17</v>
      </c>
      <c r="B13" s="29"/>
      <c r="C13" s="38"/>
    </row>
    <row r="14" spans="1:3" x14ac:dyDescent="0.4">
      <c r="A14" s="25" t="s">
        <v>18</v>
      </c>
      <c r="B14" s="46">
        <f>Summary!G14</f>
        <v>0.8</v>
      </c>
      <c r="C14" s="72">
        <v>0.45</v>
      </c>
    </row>
    <row r="15" spans="1:3" x14ac:dyDescent="0.4">
      <c r="A15" s="25" t="s">
        <v>19</v>
      </c>
      <c r="B15" s="46">
        <f>Summary!G15</f>
        <v>5000</v>
      </c>
      <c r="C15" s="72">
        <v>63.64</v>
      </c>
    </row>
    <row r="16" spans="1:3" x14ac:dyDescent="0.4">
      <c r="A16" s="25" t="s">
        <v>20</v>
      </c>
      <c r="B16" s="46">
        <f>Summary!G16</f>
        <v>1500</v>
      </c>
      <c r="C16" s="72">
        <v>0</v>
      </c>
    </row>
    <row r="17" spans="1:3" x14ac:dyDescent="0.4">
      <c r="A17" s="25" t="s">
        <v>21</v>
      </c>
      <c r="B17" s="46">
        <f>Summary!G17</f>
        <v>0</v>
      </c>
      <c r="C17" s="72">
        <v>0</v>
      </c>
    </row>
    <row r="18" spans="1:3" x14ac:dyDescent="0.4">
      <c r="A18" s="25" t="s">
        <v>65</v>
      </c>
      <c r="B18" s="46">
        <f>Summary!G18</f>
        <v>0</v>
      </c>
      <c r="C18" s="72">
        <v>0</v>
      </c>
    </row>
    <row r="19" spans="1:3" x14ac:dyDescent="0.4">
      <c r="A19" s="25" t="s">
        <v>23</v>
      </c>
      <c r="B19" s="46">
        <f>Summary!G19</f>
        <v>500</v>
      </c>
      <c r="C19" s="72">
        <v>0</v>
      </c>
    </row>
    <row r="20" spans="1:3" x14ac:dyDescent="0.4">
      <c r="A20" s="25" t="s">
        <v>24</v>
      </c>
      <c r="B20" s="46">
        <f>Summary!G20</f>
        <v>2500</v>
      </c>
      <c r="C20" s="72">
        <v>11000</v>
      </c>
    </row>
    <row r="21" spans="1:3" x14ac:dyDescent="0.4">
      <c r="A21" s="25" t="s">
        <v>25</v>
      </c>
      <c r="B21" s="46">
        <v>3000</v>
      </c>
      <c r="C21" s="72">
        <v>2967.85</v>
      </c>
    </row>
    <row r="22" spans="1:3" x14ac:dyDescent="0.4">
      <c r="A22" s="25" t="s">
        <v>26</v>
      </c>
      <c r="B22" s="46">
        <f>Summary!G22</f>
        <v>2500</v>
      </c>
      <c r="C22" s="72">
        <v>0</v>
      </c>
    </row>
    <row r="23" spans="1:3" x14ac:dyDescent="0.4">
      <c r="A23" s="25" t="s">
        <v>27</v>
      </c>
      <c r="B23" s="46">
        <f>Summary!G23</f>
        <v>500</v>
      </c>
      <c r="C23" s="72">
        <v>2105.4499999999998</v>
      </c>
    </row>
    <row r="24" spans="1:3" x14ac:dyDescent="0.4">
      <c r="A24" s="25" t="s">
        <v>28</v>
      </c>
      <c r="B24" s="46">
        <f>Summary!G24</f>
        <v>0</v>
      </c>
      <c r="C24" s="72"/>
    </row>
    <row r="25" spans="1:3" x14ac:dyDescent="0.4">
      <c r="A25" s="25" t="s">
        <v>29</v>
      </c>
      <c r="B25" s="46">
        <f>Summary!G25</f>
        <v>0</v>
      </c>
      <c r="C25" s="72"/>
    </row>
    <row r="26" spans="1:3" x14ac:dyDescent="0.4">
      <c r="A26" s="25" t="s">
        <v>30</v>
      </c>
      <c r="B26" s="46">
        <f>Summary!G26</f>
        <v>8500</v>
      </c>
      <c r="C26" s="72"/>
    </row>
    <row r="27" spans="1:3" x14ac:dyDescent="0.4">
      <c r="A27" s="25" t="s">
        <v>73</v>
      </c>
      <c r="B27" s="46">
        <f>Summary!G27</f>
        <v>120</v>
      </c>
      <c r="C27" s="72">
        <v>248</v>
      </c>
    </row>
    <row r="28" spans="1:3" x14ac:dyDescent="0.4">
      <c r="A28" s="25" t="s">
        <v>32</v>
      </c>
      <c r="B28" s="46">
        <f>Summary!G28</f>
        <v>0</v>
      </c>
      <c r="C28" s="72"/>
    </row>
    <row r="29" spans="1:3" x14ac:dyDescent="0.4">
      <c r="A29" s="25"/>
      <c r="B29" s="46"/>
      <c r="C29" s="72"/>
    </row>
    <row r="30" spans="1:3" x14ac:dyDescent="0.4">
      <c r="A30" s="25"/>
      <c r="B30" s="46"/>
      <c r="C30" s="72"/>
    </row>
    <row r="31" spans="1:3" x14ac:dyDescent="0.4">
      <c r="A31" s="21" t="s">
        <v>33</v>
      </c>
      <c r="B31" s="32">
        <f>SUM(B14:B30)</f>
        <v>24120.799999999999</v>
      </c>
      <c r="C31" s="32">
        <f>SUM(C14:C30)</f>
        <v>16385.39</v>
      </c>
    </row>
    <row r="32" spans="1:3" x14ac:dyDescent="0.4">
      <c r="A32" s="20"/>
      <c r="B32" s="95"/>
      <c r="C32" s="23"/>
    </row>
    <row r="33" spans="1:3" x14ac:dyDescent="0.4">
      <c r="A33" s="18"/>
      <c r="B33" s="30"/>
      <c r="C33" s="37"/>
    </row>
    <row r="34" spans="1:3" s="7" customFormat="1" x14ac:dyDescent="0.4">
      <c r="A34" s="22" t="s">
        <v>34</v>
      </c>
      <c r="B34" s="95"/>
      <c r="C34" s="23"/>
    </row>
    <row r="35" spans="1:3" s="7" customFormat="1" x14ac:dyDescent="0.4">
      <c r="A35" s="77" t="s">
        <v>35</v>
      </c>
      <c r="B35" s="9">
        <v>1300</v>
      </c>
      <c r="C35" s="73">
        <v>1440</v>
      </c>
    </row>
    <row r="36" spans="1:3" s="7" customFormat="1" x14ac:dyDescent="0.4">
      <c r="A36" s="77" t="s">
        <v>36</v>
      </c>
      <c r="B36" s="9">
        <f>Summary!G35</f>
        <v>0</v>
      </c>
      <c r="C36" s="73"/>
    </row>
    <row r="37" spans="1:3" s="7" customFormat="1" x14ac:dyDescent="0.4">
      <c r="A37" s="77" t="s">
        <v>37</v>
      </c>
      <c r="B37" s="9">
        <f>Summary!G36</f>
        <v>200</v>
      </c>
      <c r="C37" s="73">
        <v>4.5</v>
      </c>
    </row>
    <row r="38" spans="1:3" s="7" customFormat="1" x14ac:dyDescent="0.4">
      <c r="A38" s="77" t="s">
        <v>38</v>
      </c>
      <c r="B38" s="9">
        <f>Summary!G37</f>
        <v>7000</v>
      </c>
      <c r="C38" s="73">
        <v>-630.36</v>
      </c>
    </row>
    <row r="39" spans="1:3" s="7" customFormat="1" x14ac:dyDescent="0.4">
      <c r="A39" s="78" t="s">
        <v>39</v>
      </c>
      <c r="B39" s="9">
        <f>Summary!G38</f>
        <v>20</v>
      </c>
      <c r="C39" s="73">
        <v>0</v>
      </c>
    </row>
    <row r="40" spans="1:3" s="7" customFormat="1" x14ac:dyDescent="0.4">
      <c r="A40" s="78" t="s">
        <v>40</v>
      </c>
      <c r="B40" s="9">
        <v>0</v>
      </c>
      <c r="C40" s="73"/>
    </row>
    <row r="41" spans="1:3" s="7" customFormat="1" x14ac:dyDescent="0.4">
      <c r="A41" s="77" t="s">
        <v>42</v>
      </c>
      <c r="B41" s="9">
        <f>Summary!G40</f>
        <v>5000</v>
      </c>
      <c r="C41" s="73">
        <v>-1234.1400000000001</v>
      </c>
    </row>
    <row r="42" spans="1:3" s="7" customFormat="1" x14ac:dyDescent="0.4">
      <c r="A42" s="77" t="s">
        <v>43</v>
      </c>
      <c r="B42" s="9">
        <f>Summary!G41</f>
        <v>0</v>
      </c>
      <c r="C42" s="73"/>
    </row>
    <row r="43" spans="1:3" s="7" customFormat="1" ht="33.6" x14ac:dyDescent="0.4">
      <c r="A43" s="81" t="s">
        <v>68</v>
      </c>
      <c r="B43" s="9">
        <f>Summary!G42</f>
        <v>0</v>
      </c>
      <c r="C43" s="73"/>
    </row>
    <row r="44" spans="1:3" s="7" customFormat="1" x14ac:dyDescent="0.4">
      <c r="A44" s="77" t="s">
        <v>45</v>
      </c>
      <c r="B44" s="9">
        <f>Summary!G43</f>
        <v>0</v>
      </c>
      <c r="C44" s="73">
        <v>1000</v>
      </c>
    </row>
    <row r="45" spans="1:3" s="7" customFormat="1" x14ac:dyDescent="0.4">
      <c r="A45" s="77" t="s">
        <v>65</v>
      </c>
      <c r="B45" s="9">
        <f>Summary!G44</f>
        <v>1000</v>
      </c>
      <c r="C45" s="73">
        <v>4829.93</v>
      </c>
    </row>
    <row r="46" spans="1:3" s="7" customFormat="1" x14ac:dyDescent="0.4">
      <c r="A46" s="77" t="s">
        <v>47</v>
      </c>
      <c r="B46" s="9">
        <v>1000</v>
      </c>
      <c r="C46" s="73">
        <v>0</v>
      </c>
    </row>
    <row r="47" spans="1:3" s="7" customFormat="1" x14ac:dyDescent="0.4">
      <c r="A47" s="77" t="s">
        <v>48</v>
      </c>
      <c r="B47" s="9">
        <f>Summary!G46</f>
        <v>1000</v>
      </c>
      <c r="C47" s="73"/>
    </row>
    <row r="48" spans="1:3" s="7" customFormat="1" x14ac:dyDescent="0.4">
      <c r="A48" s="77" t="s">
        <v>49</v>
      </c>
      <c r="B48" s="9">
        <f>Summary!G47</f>
        <v>2500</v>
      </c>
      <c r="C48" s="73"/>
    </row>
    <row r="49" spans="1:3" s="7" customFormat="1" x14ac:dyDescent="0.4">
      <c r="A49" s="77" t="s">
        <v>50</v>
      </c>
      <c r="B49" s="9">
        <v>12000</v>
      </c>
      <c r="C49" s="73">
        <v>15768.72</v>
      </c>
    </row>
    <row r="50" spans="1:3" s="7" customFormat="1" x14ac:dyDescent="0.4">
      <c r="A50" s="77" t="s">
        <v>51</v>
      </c>
      <c r="B50" s="9">
        <f>Summary!G49</f>
        <v>1500</v>
      </c>
      <c r="C50" s="73">
        <v>1360.79</v>
      </c>
    </row>
    <row r="51" spans="1:3" s="7" customFormat="1" x14ac:dyDescent="0.4">
      <c r="A51" s="78" t="s">
        <v>52</v>
      </c>
      <c r="B51" s="9">
        <f>Summary!G50</f>
        <v>0</v>
      </c>
      <c r="C51" s="73"/>
    </row>
    <row r="52" spans="1:3" s="7" customFormat="1" x14ac:dyDescent="0.4">
      <c r="A52" s="78" t="s">
        <v>53</v>
      </c>
      <c r="B52" s="9">
        <f>Summary!G51</f>
        <v>5000</v>
      </c>
      <c r="C52" s="101"/>
    </row>
    <row r="53" spans="1:3" x14ac:dyDescent="0.4">
      <c r="A53" s="77" t="s">
        <v>54</v>
      </c>
      <c r="B53" s="9">
        <f>Summary!G52</f>
        <v>0</v>
      </c>
      <c r="C53" s="73"/>
    </row>
    <row r="54" spans="1:3" x14ac:dyDescent="0.4">
      <c r="A54" s="77" t="s">
        <v>55</v>
      </c>
      <c r="B54" s="9">
        <v>0</v>
      </c>
      <c r="C54" s="73"/>
    </row>
    <row r="55" spans="1:3" x14ac:dyDescent="0.4">
      <c r="A55" s="77" t="s">
        <v>56</v>
      </c>
      <c r="B55" s="9">
        <f>Summary!G54</f>
        <v>1500</v>
      </c>
      <c r="C55" s="73">
        <v>1500</v>
      </c>
    </row>
    <row r="56" spans="1:3" x14ac:dyDescent="0.4">
      <c r="A56" s="77" t="s">
        <v>58</v>
      </c>
      <c r="B56" s="9">
        <f>Summary!G55</f>
        <v>0</v>
      </c>
      <c r="C56" s="73">
        <v>0</v>
      </c>
    </row>
    <row r="57" spans="1:3" x14ac:dyDescent="0.4">
      <c r="A57" s="77" t="s">
        <v>71</v>
      </c>
      <c r="B57" s="9">
        <f>Summary!G56</f>
        <v>5100</v>
      </c>
      <c r="C57" s="73">
        <v>5463.6</v>
      </c>
    </row>
    <row r="58" spans="1:3" x14ac:dyDescent="0.4">
      <c r="A58" s="25"/>
      <c r="B58" s="9"/>
      <c r="C58" s="73"/>
    </row>
    <row r="59" spans="1:3" x14ac:dyDescent="0.4">
      <c r="A59" s="25"/>
      <c r="B59" s="32">
        <f>SUM(B35:B58)</f>
        <v>44120</v>
      </c>
      <c r="C59" s="39">
        <f>SUM(C35:C58)</f>
        <v>29503.040000000001</v>
      </c>
    </row>
    <row r="60" spans="1:3" s="14" customFormat="1" ht="22.2" customHeight="1" thickBot="1" x14ac:dyDescent="0.45">
      <c r="A60" s="66" t="s">
        <v>60</v>
      </c>
      <c r="B60" s="82">
        <f>B31-B59</f>
        <v>-19999.2</v>
      </c>
      <c r="C60" s="70">
        <f>C31-C59</f>
        <v>-13117.650000000001</v>
      </c>
    </row>
    <row r="61" spans="1:3" x14ac:dyDescent="0.4">
      <c r="A61" s="3"/>
      <c r="B61" s="14"/>
    </row>
    <row r="62" spans="1:3" x14ac:dyDescent="0.4">
      <c r="A62" s="4"/>
    </row>
  </sheetData>
  <sheetProtection selectLockedCells="1" selectUnlockedCells="1"/>
  <mergeCells count="3">
    <mergeCell ref="A2:C4"/>
    <mergeCell ref="A6:B7"/>
    <mergeCell ref="C6:C7"/>
  </mergeCells>
  <pageMargins left="0.19685039370078741" right="0.19685039370078741" top="0.19685039370078741" bottom="0.19685039370078741" header="0.31496062992125984" footer="0.31496062992125984"/>
  <pageSetup paperSize="8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D134F-D265-4FCD-9A60-25137B56A655}">
  <dimension ref="A1:C62"/>
  <sheetViews>
    <sheetView zoomScale="70" zoomScaleNormal="70" workbookViewId="0">
      <pane ySplit="11" topLeftCell="A33" activePane="bottomLeft" state="frozen"/>
      <selection pane="bottomLeft" activeCell="A5" sqref="A5"/>
    </sheetView>
  </sheetViews>
  <sheetFormatPr defaultColWidth="9.33203125" defaultRowHeight="19.8" x14ac:dyDescent="0.4"/>
  <cols>
    <col min="1" max="1" width="71.88671875" style="2" bestFit="1" customWidth="1"/>
    <col min="2" max="2" width="20" style="7" customWidth="1"/>
    <col min="3" max="3" width="25.5546875" style="7" bestFit="1" customWidth="1"/>
  </cols>
  <sheetData>
    <row r="1" spans="1:3" x14ac:dyDescent="0.4">
      <c r="A1" s="15"/>
      <c r="B1" s="33"/>
      <c r="C1" s="34"/>
    </row>
    <row r="2" spans="1:3" ht="14.7" customHeight="1" x14ac:dyDescent="0.3">
      <c r="A2" s="112" t="s">
        <v>95</v>
      </c>
      <c r="B2" s="113"/>
      <c r="C2" s="114"/>
    </row>
    <row r="3" spans="1:3" ht="14.7" customHeight="1" x14ac:dyDescent="0.3">
      <c r="A3" s="112"/>
      <c r="B3" s="113"/>
      <c r="C3" s="114"/>
    </row>
    <row r="4" spans="1:3" ht="14.7" customHeight="1" x14ac:dyDescent="0.3">
      <c r="A4" s="112"/>
      <c r="B4" s="113"/>
      <c r="C4" s="114"/>
    </row>
    <row r="5" spans="1:3" x14ac:dyDescent="0.4">
      <c r="A5" s="16"/>
      <c r="C5" s="35"/>
    </row>
    <row r="6" spans="1:3" ht="14.7" customHeight="1" x14ac:dyDescent="0.3">
      <c r="A6" s="115" t="s">
        <v>79</v>
      </c>
      <c r="B6" s="110"/>
      <c r="C6" s="116">
        <f>C31-C59</f>
        <v>0</v>
      </c>
    </row>
    <row r="7" spans="1:3" ht="14.7" customHeight="1" x14ac:dyDescent="0.3">
      <c r="A7" s="115"/>
      <c r="B7" s="110"/>
      <c r="C7" s="111"/>
    </row>
    <row r="8" spans="1:3" hidden="1" x14ac:dyDescent="0.4">
      <c r="A8" s="16"/>
      <c r="C8" s="35"/>
    </row>
    <row r="9" spans="1:3" hidden="1" x14ac:dyDescent="0.4">
      <c r="A9" s="16"/>
      <c r="C9" s="35"/>
    </row>
    <row r="10" spans="1:3" hidden="1" x14ac:dyDescent="0.4">
      <c r="A10" s="17"/>
      <c r="B10" s="28"/>
      <c r="C10" s="36"/>
    </row>
    <row r="11" spans="1:3" s="14" customFormat="1" hidden="1" x14ac:dyDescent="0.4">
      <c r="A11" s="26"/>
      <c r="B11" s="12" t="s">
        <v>63</v>
      </c>
      <c r="C11" s="24" t="s">
        <v>64</v>
      </c>
    </row>
    <row r="12" spans="1:3" x14ac:dyDescent="0.4">
      <c r="A12" s="18"/>
      <c r="B12" s="30"/>
      <c r="C12" s="37"/>
    </row>
    <row r="13" spans="1:3" x14ac:dyDescent="0.4">
      <c r="A13" s="19" t="s">
        <v>17</v>
      </c>
      <c r="B13" s="29"/>
      <c r="C13" s="38"/>
    </row>
    <row r="14" spans="1:3" x14ac:dyDescent="0.4">
      <c r="A14" s="25" t="s">
        <v>18</v>
      </c>
      <c r="B14" s="46">
        <f>Summary!H14</f>
        <v>0.8</v>
      </c>
      <c r="C14" s="72"/>
    </row>
    <row r="15" spans="1:3" x14ac:dyDescent="0.4">
      <c r="A15" s="25" t="s">
        <v>19</v>
      </c>
      <c r="B15" s="46">
        <f>Summary!H15</f>
        <v>1500</v>
      </c>
      <c r="C15" s="72"/>
    </row>
    <row r="16" spans="1:3" x14ac:dyDescent="0.4">
      <c r="A16" s="25" t="s">
        <v>20</v>
      </c>
      <c r="B16" s="46">
        <f>Summary!H16</f>
        <v>1500</v>
      </c>
      <c r="C16" s="72"/>
    </row>
    <row r="17" spans="1:3" x14ac:dyDescent="0.4">
      <c r="A17" s="25" t="s">
        <v>21</v>
      </c>
      <c r="B17" s="46">
        <f>Summary!H17</f>
        <v>1000</v>
      </c>
      <c r="C17" s="72"/>
    </row>
    <row r="18" spans="1:3" x14ac:dyDescent="0.4">
      <c r="A18" s="25" t="s">
        <v>65</v>
      </c>
      <c r="B18" s="46">
        <f>Summary!H18</f>
        <v>0</v>
      </c>
      <c r="C18" s="72"/>
    </row>
    <row r="19" spans="1:3" x14ac:dyDescent="0.4">
      <c r="A19" s="25" t="s">
        <v>23</v>
      </c>
      <c r="B19" s="46">
        <f>Summary!H19</f>
        <v>0</v>
      </c>
      <c r="C19" s="72"/>
    </row>
    <row r="20" spans="1:3" x14ac:dyDescent="0.4">
      <c r="A20" s="25" t="s">
        <v>24</v>
      </c>
      <c r="B20" s="46">
        <f>Summary!H20</f>
        <v>0</v>
      </c>
      <c r="C20" s="72"/>
    </row>
    <row r="21" spans="1:3" x14ac:dyDescent="0.4">
      <c r="A21" s="25" t="s">
        <v>25</v>
      </c>
      <c r="B21" s="46">
        <v>1200</v>
      </c>
      <c r="C21" s="72"/>
    </row>
    <row r="22" spans="1:3" x14ac:dyDescent="0.4">
      <c r="A22" s="25" t="s">
        <v>26</v>
      </c>
      <c r="B22" s="46">
        <f>Summary!H22</f>
        <v>8000</v>
      </c>
      <c r="C22" s="72"/>
    </row>
    <row r="23" spans="1:3" x14ac:dyDescent="0.4">
      <c r="A23" s="25" t="s">
        <v>27</v>
      </c>
      <c r="B23" s="46">
        <v>2000</v>
      </c>
      <c r="C23" s="72"/>
    </row>
    <row r="24" spans="1:3" x14ac:dyDescent="0.4">
      <c r="A24" s="25" t="s">
        <v>28</v>
      </c>
      <c r="B24" s="46">
        <f>Summary!H24</f>
        <v>21000</v>
      </c>
      <c r="C24" s="72"/>
    </row>
    <row r="25" spans="1:3" x14ac:dyDescent="0.4">
      <c r="A25" s="25" t="s">
        <v>29</v>
      </c>
      <c r="B25" s="46">
        <f>Summary!H25</f>
        <v>363.64</v>
      </c>
      <c r="C25" s="72"/>
    </row>
    <row r="26" spans="1:3" x14ac:dyDescent="0.4">
      <c r="A26" s="25" t="s">
        <v>30</v>
      </c>
      <c r="B26" s="46">
        <f>Summary!H26</f>
        <v>500</v>
      </c>
      <c r="C26" s="72"/>
    </row>
    <row r="27" spans="1:3" x14ac:dyDescent="0.4">
      <c r="A27" s="25" t="s">
        <v>73</v>
      </c>
      <c r="B27" s="46">
        <f>Summary!H27</f>
        <v>120</v>
      </c>
      <c r="C27" s="72"/>
    </row>
    <row r="28" spans="1:3" x14ac:dyDescent="0.4">
      <c r="A28" s="25" t="s">
        <v>32</v>
      </c>
      <c r="B28" s="46">
        <v>21000</v>
      </c>
      <c r="C28" s="72"/>
    </row>
    <row r="29" spans="1:3" x14ac:dyDescent="0.4">
      <c r="A29" s="25"/>
      <c r="B29" s="46"/>
      <c r="C29" s="72"/>
    </row>
    <row r="30" spans="1:3" x14ac:dyDescent="0.4">
      <c r="A30" s="25"/>
      <c r="B30" s="46"/>
      <c r="C30" s="72"/>
    </row>
    <row r="31" spans="1:3" x14ac:dyDescent="0.4">
      <c r="A31" s="21" t="s">
        <v>33</v>
      </c>
      <c r="B31" s="32">
        <f>SUM(B14:B30)</f>
        <v>58184.44</v>
      </c>
      <c r="C31" s="39">
        <f t="shared" ref="C31" si="0">SUM(C14:C29)</f>
        <v>0</v>
      </c>
    </row>
    <row r="32" spans="1:3" x14ac:dyDescent="0.4">
      <c r="A32" s="20"/>
      <c r="B32" s="95"/>
      <c r="C32" s="23"/>
    </row>
    <row r="33" spans="1:3" x14ac:dyDescent="0.4">
      <c r="A33" s="18"/>
      <c r="B33" s="30"/>
      <c r="C33" s="37"/>
    </row>
    <row r="34" spans="1:3" s="7" customFormat="1" x14ac:dyDescent="0.4">
      <c r="A34" s="22" t="s">
        <v>34</v>
      </c>
      <c r="B34" s="95"/>
      <c r="C34" s="23"/>
    </row>
    <row r="35" spans="1:3" s="7" customFormat="1" x14ac:dyDescent="0.4">
      <c r="A35" s="77" t="s">
        <v>35</v>
      </c>
      <c r="B35" s="9">
        <f>Summary!H34</f>
        <v>0</v>
      </c>
      <c r="C35" s="73"/>
    </row>
    <row r="36" spans="1:3" s="7" customFormat="1" x14ac:dyDescent="0.4">
      <c r="A36" s="77" t="s">
        <v>36</v>
      </c>
      <c r="B36" s="9">
        <f>Summary!H35</f>
        <v>0</v>
      </c>
      <c r="C36" s="73"/>
    </row>
    <row r="37" spans="1:3" s="7" customFormat="1" x14ac:dyDescent="0.4">
      <c r="A37" s="77" t="s">
        <v>37</v>
      </c>
      <c r="B37" s="9">
        <f>Summary!H36</f>
        <v>5</v>
      </c>
      <c r="C37" s="73"/>
    </row>
    <row r="38" spans="1:3" s="7" customFormat="1" x14ac:dyDescent="0.4">
      <c r="A38" s="77" t="s">
        <v>38</v>
      </c>
      <c r="B38" s="9">
        <f>Summary!H37</f>
        <v>0</v>
      </c>
      <c r="C38" s="73"/>
    </row>
    <row r="39" spans="1:3" s="7" customFormat="1" x14ac:dyDescent="0.4">
      <c r="A39" s="78" t="s">
        <v>39</v>
      </c>
      <c r="B39" s="9">
        <f>Summary!H38</f>
        <v>20</v>
      </c>
      <c r="C39" s="73"/>
    </row>
    <row r="40" spans="1:3" s="7" customFormat="1" x14ac:dyDescent="0.4">
      <c r="A40" s="78" t="s">
        <v>40</v>
      </c>
      <c r="B40" s="9">
        <f>Summary!H39</f>
        <v>0</v>
      </c>
      <c r="C40" s="73"/>
    </row>
    <row r="41" spans="1:3" s="7" customFormat="1" x14ac:dyDescent="0.4">
      <c r="A41" s="77" t="s">
        <v>42</v>
      </c>
      <c r="B41" s="9">
        <f>Summary!H40</f>
        <v>1000</v>
      </c>
      <c r="C41" s="73"/>
    </row>
    <row r="42" spans="1:3" s="7" customFormat="1" x14ac:dyDescent="0.4">
      <c r="A42" s="77" t="s">
        <v>43</v>
      </c>
      <c r="B42" s="9">
        <f>Summary!H41</f>
        <v>0</v>
      </c>
      <c r="C42" s="73"/>
    </row>
    <row r="43" spans="1:3" s="7" customFormat="1" ht="33.6" x14ac:dyDescent="0.4">
      <c r="A43" s="81" t="s">
        <v>68</v>
      </c>
      <c r="B43" s="9">
        <f>Summary!H42</f>
        <v>0</v>
      </c>
      <c r="C43" s="73"/>
    </row>
    <row r="44" spans="1:3" s="7" customFormat="1" x14ac:dyDescent="0.4">
      <c r="A44" s="77" t="s">
        <v>45</v>
      </c>
      <c r="B44" s="9">
        <f>Summary!H43</f>
        <v>0</v>
      </c>
      <c r="C44" s="73"/>
    </row>
    <row r="45" spans="1:3" s="7" customFormat="1" x14ac:dyDescent="0.4">
      <c r="A45" s="77" t="s">
        <v>65</v>
      </c>
      <c r="B45" s="9">
        <f>Summary!H44</f>
        <v>0</v>
      </c>
      <c r="C45" s="73"/>
    </row>
    <row r="46" spans="1:3" s="7" customFormat="1" x14ac:dyDescent="0.4">
      <c r="A46" s="77" t="s">
        <v>47</v>
      </c>
      <c r="B46" s="9">
        <v>2000</v>
      </c>
      <c r="C46" s="73"/>
    </row>
    <row r="47" spans="1:3" s="7" customFormat="1" x14ac:dyDescent="0.4">
      <c r="A47" s="77" t="s">
        <v>48</v>
      </c>
      <c r="B47" s="9">
        <f>Summary!H46</f>
        <v>0</v>
      </c>
      <c r="C47" s="73"/>
    </row>
    <row r="48" spans="1:3" s="7" customFormat="1" x14ac:dyDescent="0.4">
      <c r="A48" s="77" t="s">
        <v>49</v>
      </c>
      <c r="B48" s="9">
        <f>Summary!H47</f>
        <v>7500</v>
      </c>
      <c r="C48" s="73"/>
    </row>
    <row r="49" spans="1:3" s="7" customFormat="1" x14ac:dyDescent="0.4">
      <c r="A49" s="77" t="s">
        <v>50</v>
      </c>
      <c r="B49" s="9">
        <v>0</v>
      </c>
      <c r="C49" s="73"/>
    </row>
    <row r="50" spans="1:3" s="7" customFormat="1" x14ac:dyDescent="0.4">
      <c r="A50" s="77" t="s">
        <v>51</v>
      </c>
      <c r="B50" s="9">
        <f>Summary!H49</f>
        <v>1500</v>
      </c>
      <c r="C50" s="73"/>
    </row>
    <row r="51" spans="1:3" s="7" customFormat="1" x14ac:dyDescent="0.4">
      <c r="A51" s="78" t="s">
        <v>52</v>
      </c>
      <c r="B51" s="9">
        <f>Summary!H50</f>
        <v>0</v>
      </c>
      <c r="C51" s="73"/>
    </row>
    <row r="52" spans="1:3" s="7" customFormat="1" x14ac:dyDescent="0.4">
      <c r="A52" s="78" t="s">
        <v>53</v>
      </c>
      <c r="B52" s="9">
        <f>Summary!H51</f>
        <v>0</v>
      </c>
      <c r="C52" s="73"/>
    </row>
    <row r="53" spans="1:3" x14ac:dyDescent="0.4">
      <c r="A53" s="77" t="s">
        <v>54</v>
      </c>
      <c r="B53" s="9">
        <f>Summary!H52</f>
        <v>75</v>
      </c>
      <c r="C53" s="73"/>
    </row>
    <row r="54" spans="1:3" x14ac:dyDescent="0.4">
      <c r="A54" s="77" t="s">
        <v>55</v>
      </c>
      <c r="B54" s="9">
        <f>Summary!H53</f>
        <v>5040</v>
      </c>
      <c r="C54" s="73"/>
    </row>
    <row r="55" spans="1:3" x14ac:dyDescent="0.4">
      <c r="A55" s="77" t="s">
        <v>56</v>
      </c>
      <c r="B55" s="9">
        <f>Summary!H54</f>
        <v>0</v>
      </c>
      <c r="C55" s="73"/>
    </row>
    <row r="56" spans="1:3" x14ac:dyDescent="0.4">
      <c r="A56" s="77" t="s">
        <v>58</v>
      </c>
      <c r="B56" s="9">
        <f>Summary!H55</f>
        <v>0</v>
      </c>
      <c r="C56" s="74"/>
    </row>
    <row r="57" spans="1:3" x14ac:dyDescent="0.4">
      <c r="A57" s="77" t="s">
        <v>71</v>
      </c>
      <c r="B57" s="9">
        <f>Summary!H56</f>
        <v>5100</v>
      </c>
      <c r="C57" s="73"/>
    </row>
    <row r="58" spans="1:3" x14ac:dyDescent="0.4">
      <c r="A58" s="25"/>
      <c r="B58" s="9"/>
      <c r="C58" s="73"/>
    </row>
    <row r="59" spans="1:3" x14ac:dyDescent="0.4">
      <c r="A59" s="25"/>
      <c r="B59" s="32">
        <f>SUM(B35:B58)</f>
        <v>22240</v>
      </c>
      <c r="C59" s="39">
        <f>SUM(C35:C58)</f>
        <v>0</v>
      </c>
    </row>
    <row r="60" spans="1:3" s="14" customFormat="1" ht="22.2" customHeight="1" thickBot="1" x14ac:dyDescent="0.45">
      <c r="A60" s="66" t="s">
        <v>60</v>
      </c>
      <c r="B60" s="82">
        <f>B31-B59</f>
        <v>35944.44</v>
      </c>
      <c r="C60" s="70">
        <f>C31-C59</f>
        <v>0</v>
      </c>
    </row>
    <row r="61" spans="1:3" x14ac:dyDescent="0.4">
      <c r="A61" s="3" t="s">
        <v>61</v>
      </c>
      <c r="B61" s="14"/>
    </row>
    <row r="62" spans="1:3" x14ac:dyDescent="0.4">
      <c r="A62" s="4"/>
    </row>
  </sheetData>
  <sheetProtection selectLockedCells="1" selectUnlockedCells="1"/>
  <mergeCells count="3">
    <mergeCell ref="A2:C4"/>
    <mergeCell ref="A6:B7"/>
    <mergeCell ref="C6:C7"/>
  </mergeCells>
  <pageMargins left="0.19685039370078741" right="0.19685039370078741" top="0.19685039370078741" bottom="0.19685039370078741" header="0.31496062992125984" footer="0.31496062992125984"/>
  <pageSetup paperSize="8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651F4-4FAE-4E26-8B5C-EEF6EE941E77}">
  <dimension ref="A1:C62"/>
  <sheetViews>
    <sheetView zoomScale="70" zoomScaleNormal="70" workbookViewId="0">
      <pane ySplit="11" topLeftCell="A33" activePane="bottomLeft" state="frozen"/>
      <selection pane="bottomLeft" activeCell="A44" sqref="A44"/>
    </sheetView>
  </sheetViews>
  <sheetFormatPr defaultColWidth="9.33203125" defaultRowHeight="19.8" x14ac:dyDescent="0.4"/>
  <cols>
    <col min="1" max="1" width="71.88671875" style="2" bestFit="1" customWidth="1"/>
    <col min="2" max="2" width="20" style="7" customWidth="1"/>
    <col min="3" max="3" width="28.44140625" style="7" customWidth="1"/>
  </cols>
  <sheetData>
    <row r="1" spans="1:3" x14ac:dyDescent="0.4">
      <c r="A1" s="15"/>
      <c r="B1" s="33"/>
      <c r="C1" s="34"/>
    </row>
    <row r="2" spans="1:3" ht="14.7" customHeight="1" x14ac:dyDescent="0.3">
      <c r="A2" s="112" t="s">
        <v>80</v>
      </c>
      <c r="B2" s="113"/>
      <c r="C2" s="114"/>
    </row>
    <row r="3" spans="1:3" ht="14.7" customHeight="1" x14ac:dyDescent="0.3">
      <c r="A3" s="112"/>
      <c r="B3" s="113"/>
      <c r="C3" s="114"/>
    </row>
    <row r="4" spans="1:3" ht="14.7" customHeight="1" x14ac:dyDescent="0.3">
      <c r="A4" s="112"/>
      <c r="B4" s="113"/>
      <c r="C4" s="114"/>
    </row>
    <row r="5" spans="1:3" x14ac:dyDescent="0.4">
      <c r="A5" s="16"/>
      <c r="C5" s="35"/>
    </row>
    <row r="6" spans="1:3" ht="14.7" customHeight="1" x14ac:dyDescent="0.3">
      <c r="A6" s="115" t="s">
        <v>81</v>
      </c>
      <c r="B6" s="110"/>
      <c r="C6" s="116">
        <f>C31-C59</f>
        <v>0</v>
      </c>
    </row>
    <row r="7" spans="1:3" ht="14.7" customHeight="1" x14ac:dyDescent="0.3">
      <c r="A7" s="115"/>
      <c r="B7" s="110"/>
      <c r="C7" s="111"/>
    </row>
    <row r="8" spans="1:3" hidden="1" x14ac:dyDescent="0.4">
      <c r="A8" s="16"/>
      <c r="C8" s="35"/>
    </row>
    <row r="9" spans="1:3" hidden="1" x14ac:dyDescent="0.4">
      <c r="A9" s="16"/>
      <c r="C9" s="35"/>
    </row>
    <row r="10" spans="1:3" x14ac:dyDescent="0.4">
      <c r="A10" s="17"/>
      <c r="B10" s="28"/>
      <c r="C10" s="36"/>
    </row>
    <row r="11" spans="1:3" s="14" customFormat="1" x14ac:dyDescent="0.4">
      <c r="A11" s="26"/>
      <c r="B11" s="12" t="s">
        <v>63</v>
      </c>
      <c r="C11" s="24" t="s">
        <v>64</v>
      </c>
    </row>
    <row r="12" spans="1:3" x14ac:dyDescent="0.4">
      <c r="A12" s="18"/>
      <c r="B12" s="30"/>
      <c r="C12" s="37"/>
    </row>
    <row r="13" spans="1:3" x14ac:dyDescent="0.4">
      <c r="A13" s="19" t="s">
        <v>17</v>
      </c>
      <c r="B13" s="29"/>
      <c r="C13" s="38"/>
    </row>
    <row r="14" spans="1:3" x14ac:dyDescent="0.4">
      <c r="A14" s="25" t="s">
        <v>18</v>
      </c>
      <c r="B14" s="46">
        <f>Summary!I14</f>
        <v>1000</v>
      </c>
      <c r="C14" s="72"/>
    </row>
    <row r="15" spans="1:3" x14ac:dyDescent="0.4">
      <c r="A15" s="25" t="s">
        <v>19</v>
      </c>
      <c r="B15" s="46">
        <f>Summary!I15</f>
        <v>1500</v>
      </c>
      <c r="C15" s="72"/>
    </row>
    <row r="16" spans="1:3" x14ac:dyDescent="0.4">
      <c r="A16" s="25" t="s">
        <v>20</v>
      </c>
      <c r="B16" s="46">
        <v>0</v>
      </c>
      <c r="C16" s="72"/>
    </row>
    <row r="17" spans="1:3" x14ac:dyDescent="0.4">
      <c r="A17" s="25" t="s">
        <v>21</v>
      </c>
      <c r="B17" s="46">
        <f>Summary!I17</f>
        <v>1000</v>
      </c>
      <c r="C17" s="72"/>
    </row>
    <row r="18" spans="1:3" x14ac:dyDescent="0.4">
      <c r="A18" s="25" t="s">
        <v>65</v>
      </c>
      <c r="B18" s="46">
        <v>0</v>
      </c>
      <c r="C18" s="72"/>
    </row>
    <row r="19" spans="1:3" x14ac:dyDescent="0.4">
      <c r="A19" s="25" t="s">
        <v>23</v>
      </c>
      <c r="B19" s="46">
        <v>0</v>
      </c>
      <c r="C19" s="72"/>
    </row>
    <row r="20" spans="1:3" x14ac:dyDescent="0.4">
      <c r="A20" s="25" t="s">
        <v>24</v>
      </c>
      <c r="B20" s="46">
        <f>Summary!I20</f>
        <v>0</v>
      </c>
      <c r="C20" s="72"/>
    </row>
    <row r="21" spans="1:3" x14ac:dyDescent="0.4">
      <c r="A21" s="25" t="s">
        <v>25</v>
      </c>
      <c r="B21" s="46">
        <f>Summary!I21</f>
        <v>1000</v>
      </c>
      <c r="C21" s="72"/>
    </row>
    <row r="22" spans="1:3" x14ac:dyDescent="0.4">
      <c r="A22" s="25" t="s">
        <v>26</v>
      </c>
      <c r="B22" s="46">
        <v>10000</v>
      </c>
      <c r="C22" s="72"/>
    </row>
    <row r="23" spans="1:3" x14ac:dyDescent="0.4">
      <c r="A23" s="25" t="s">
        <v>27</v>
      </c>
      <c r="B23" s="46">
        <v>0</v>
      </c>
      <c r="C23" s="72"/>
    </row>
    <row r="24" spans="1:3" x14ac:dyDescent="0.4">
      <c r="A24" s="25" t="s">
        <v>28</v>
      </c>
      <c r="B24" s="46">
        <f>Summary!I24</f>
        <v>0</v>
      </c>
      <c r="C24" s="72"/>
    </row>
    <row r="25" spans="1:3" x14ac:dyDescent="0.4">
      <c r="A25" s="25" t="s">
        <v>29</v>
      </c>
      <c r="B25" s="46">
        <f>Summary!I25</f>
        <v>0</v>
      </c>
      <c r="C25" s="72"/>
    </row>
    <row r="26" spans="1:3" x14ac:dyDescent="0.4">
      <c r="A26" s="25" t="s">
        <v>30</v>
      </c>
      <c r="B26" s="46">
        <f>Summary!I26</f>
        <v>1100</v>
      </c>
      <c r="C26" s="72"/>
    </row>
    <row r="27" spans="1:3" x14ac:dyDescent="0.4">
      <c r="A27" s="25" t="s">
        <v>73</v>
      </c>
      <c r="B27" s="46">
        <f>Summary!I27</f>
        <v>120</v>
      </c>
      <c r="C27" s="72"/>
    </row>
    <row r="28" spans="1:3" x14ac:dyDescent="0.4">
      <c r="A28" s="25" t="s">
        <v>32</v>
      </c>
      <c r="B28" s="46">
        <f>Summary!I28</f>
        <v>0</v>
      </c>
      <c r="C28" s="72"/>
    </row>
    <row r="29" spans="1:3" x14ac:dyDescent="0.4">
      <c r="A29" s="25"/>
      <c r="B29" s="46"/>
      <c r="C29" s="72"/>
    </row>
    <row r="30" spans="1:3" x14ac:dyDescent="0.4">
      <c r="A30" s="25"/>
      <c r="B30" s="46"/>
      <c r="C30" s="72"/>
    </row>
    <row r="31" spans="1:3" x14ac:dyDescent="0.4">
      <c r="A31" s="21" t="s">
        <v>33</v>
      </c>
      <c r="B31" s="32">
        <f>SUM(B14:B30)</f>
        <v>15720</v>
      </c>
      <c r="C31" s="39">
        <f t="shared" ref="C31" si="0">SUM(C14:C29)</f>
        <v>0</v>
      </c>
    </row>
    <row r="32" spans="1:3" x14ac:dyDescent="0.4">
      <c r="A32" s="20"/>
      <c r="B32" s="95"/>
      <c r="C32" s="23"/>
    </row>
    <row r="33" spans="1:3" x14ac:dyDescent="0.4">
      <c r="A33" s="18"/>
      <c r="B33" s="30"/>
      <c r="C33" s="37"/>
    </row>
    <row r="34" spans="1:3" s="7" customFormat="1" x14ac:dyDescent="0.4">
      <c r="A34" s="22" t="s">
        <v>34</v>
      </c>
      <c r="B34" s="95"/>
      <c r="C34" s="23"/>
    </row>
    <row r="35" spans="1:3" s="7" customFormat="1" x14ac:dyDescent="0.4">
      <c r="A35" s="77" t="s">
        <v>35</v>
      </c>
      <c r="B35" s="9">
        <f>Summary!I34</f>
        <v>0</v>
      </c>
      <c r="C35" s="73"/>
    </row>
    <row r="36" spans="1:3" s="7" customFormat="1" x14ac:dyDescent="0.4">
      <c r="A36" s="77" t="s">
        <v>36</v>
      </c>
      <c r="B36" s="9">
        <f>Summary!I35</f>
        <v>0</v>
      </c>
      <c r="C36" s="73"/>
    </row>
    <row r="37" spans="1:3" s="7" customFormat="1" x14ac:dyDescent="0.4">
      <c r="A37" s="77" t="s">
        <v>37</v>
      </c>
      <c r="B37" s="9">
        <f>Summary!I36</f>
        <v>5</v>
      </c>
      <c r="C37" s="73"/>
    </row>
    <row r="38" spans="1:3" s="7" customFormat="1" x14ac:dyDescent="0.4">
      <c r="A38" s="77" t="s">
        <v>38</v>
      </c>
      <c r="B38" s="9">
        <f>Summary!I37</f>
        <v>0</v>
      </c>
      <c r="C38" s="73"/>
    </row>
    <row r="39" spans="1:3" s="7" customFormat="1" x14ac:dyDescent="0.4">
      <c r="A39" s="78" t="s">
        <v>39</v>
      </c>
      <c r="B39" s="9">
        <f>Summary!I38</f>
        <v>20</v>
      </c>
      <c r="C39" s="73"/>
    </row>
    <row r="40" spans="1:3" s="7" customFormat="1" x14ac:dyDescent="0.4">
      <c r="A40" s="78" t="s">
        <v>40</v>
      </c>
      <c r="B40" s="9">
        <f>Summary!I39</f>
        <v>0</v>
      </c>
      <c r="C40" s="73"/>
    </row>
    <row r="41" spans="1:3" s="7" customFormat="1" x14ac:dyDescent="0.4">
      <c r="A41" s="77" t="s">
        <v>42</v>
      </c>
      <c r="B41" s="9">
        <f>Summary!I40</f>
        <v>1000</v>
      </c>
      <c r="C41" s="73"/>
    </row>
    <row r="42" spans="1:3" s="7" customFormat="1" x14ac:dyDescent="0.4">
      <c r="A42" s="77" t="s">
        <v>43</v>
      </c>
      <c r="B42" s="9">
        <f>Summary!I41</f>
        <v>0</v>
      </c>
      <c r="C42" s="73"/>
    </row>
    <row r="43" spans="1:3" s="7" customFormat="1" ht="33.6" x14ac:dyDescent="0.4">
      <c r="A43" s="81" t="s">
        <v>68</v>
      </c>
      <c r="B43" s="9">
        <f>Summary!I42</f>
        <v>0</v>
      </c>
      <c r="C43" s="73"/>
    </row>
    <row r="44" spans="1:3" s="7" customFormat="1" x14ac:dyDescent="0.4">
      <c r="A44" s="77" t="s">
        <v>45</v>
      </c>
      <c r="B44" s="9">
        <f>Summary!I43</f>
        <v>0</v>
      </c>
      <c r="C44" s="73"/>
    </row>
    <row r="45" spans="1:3" s="7" customFormat="1" x14ac:dyDescent="0.4">
      <c r="A45" s="77" t="s">
        <v>65</v>
      </c>
      <c r="B45" s="9">
        <f>Summary!I44</f>
        <v>0</v>
      </c>
      <c r="C45" s="73"/>
    </row>
    <row r="46" spans="1:3" s="7" customFormat="1" x14ac:dyDescent="0.4">
      <c r="A46" s="77" t="s">
        <v>47</v>
      </c>
      <c r="B46" s="9">
        <f>Summary!I45</f>
        <v>0</v>
      </c>
      <c r="C46" s="73"/>
    </row>
    <row r="47" spans="1:3" s="7" customFormat="1" x14ac:dyDescent="0.4">
      <c r="A47" s="77" t="s">
        <v>48</v>
      </c>
      <c r="B47" s="9">
        <f>Summary!I46</f>
        <v>0</v>
      </c>
      <c r="C47" s="73"/>
    </row>
    <row r="48" spans="1:3" s="7" customFormat="1" x14ac:dyDescent="0.4">
      <c r="A48" s="77" t="s">
        <v>49</v>
      </c>
      <c r="B48" s="9">
        <v>10000</v>
      </c>
      <c r="C48" s="73"/>
    </row>
    <row r="49" spans="1:3" s="7" customFormat="1" x14ac:dyDescent="0.4">
      <c r="A49" s="77" t="s">
        <v>50</v>
      </c>
      <c r="B49" s="9">
        <v>2000</v>
      </c>
      <c r="C49" s="73"/>
    </row>
    <row r="50" spans="1:3" s="7" customFormat="1" x14ac:dyDescent="0.4">
      <c r="A50" s="77" t="s">
        <v>51</v>
      </c>
      <c r="B50" s="9">
        <f>Summary!I49</f>
        <v>1500</v>
      </c>
      <c r="C50" s="73"/>
    </row>
    <row r="51" spans="1:3" s="7" customFormat="1" x14ac:dyDescent="0.4">
      <c r="A51" s="78" t="s">
        <v>52</v>
      </c>
      <c r="B51" s="9">
        <f>Summary!I50</f>
        <v>1000</v>
      </c>
      <c r="C51" s="73"/>
    </row>
    <row r="52" spans="1:3" s="7" customFormat="1" x14ac:dyDescent="0.4">
      <c r="A52" s="78" t="s">
        <v>53</v>
      </c>
      <c r="B52" s="9">
        <f>Summary!I51</f>
        <v>0</v>
      </c>
      <c r="C52" s="73"/>
    </row>
    <row r="53" spans="1:3" x14ac:dyDescent="0.4">
      <c r="A53" s="77" t="s">
        <v>54</v>
      </c>
      <c r="B53" s="9">
        <f>Summary!I52</f>
        <v>0</v>
      </c>
      <c r="C53" s="73"/>
    </row>
    <row r="54" spans="1:3" x14ac:dyDescent="0.4">
      <c r="A54" s="77" t="s">
        <v>55</v>
      </c>
      <c r="B54" s="9">
        <f>Summary!I53</f>
        <v>3780</v>
      </c>
      <c r="C54" s="73"/>
    </row>
    <row r="55" spans="1:3" x14ac:dyDescent="0.4">
      <c r="A55" s="77" t="s">
        <v>56</v>
      </c>
      <c r="B55" s="9">
        <f>Summary!I54</f>
        <v>0</v>
      </c>
      <c r="C55" s="73"/>
    </row>
    <row r="56" spans="1:3" x14ac:dyDescent="0.4">
      <c r="A56" s="77" t="s">
        <v>58</v>
      </c>
      <c r="B56" s="9">
        <f>Summary!I55</f>
        <v>0</v>
      </c>
      <c r="C56" s="73"/>
    </row>
    <row r="57" spans="1:3" x14ac:dyDescent="0.4">
      <c r="A57" s="77" t="s">
        <v>71</v>
      </c>
      <c r="B57" s="9">
        <f>Summary!I56</f>
        <v>5100</v>
      </c>
      <c r="C57" s="73"/>
    </row>
    <row r="58" spans="1:3" x14ac:dyDescent="0.4">
      <c r="A58" s="25"/>
      <c r="B58" s="9"/>
      <c r="C58" s="73"/>
    </row>
    <row r="59" spans="1:3" x14ac:dyDescent="0.4">
      <c r="A59" s="25"/>
      <c r="B59" s="32">
        <f>SUM(B35:B58)</f>
        <v>24405</v>
      </c>
      <c r="C59" s="39">
        <f>SUM(C35:C58)</f>
        <v>0</v>
      </c>
    </row>
    <row r="60" spans="1:3" s="14" customFormat="1" ht="22.2" customHeight="1" thickBot="1" x14ac:dyDescent="0.45">
      <c r="A60" s="66" t="s">
        <v>60</v>
      </c>
      <c r="B60" s="82">
        <f>B31-B59</f>
        <v>-8685</v>
      </c>
      <c r="C60" s="70">
        <f>C31-C59</f>
        <v>0</v>
      </c>
    </row>
    <row r="61" spans="1:3" x14ac:dyDescent="0.4">
      <c r="A61" s="3" t="s">
        <v>61</v>
      </c>
      <c r="B61" s="14"/>
    </row>
    <row r="62" spans="1:3" x14ac:dyDescent="0.4">
      <c r="A62" s="4"/>
    </row>
  </sheetData>
  <sheetProtection selectLockedCells="1" selectUnlockedCells="1"/>
  <mergeCells count="3">
    <mergeCell ref="A2:C4"/>
    <mergeCell ref="A6:B7"/>
    <mergeCell ref="C6:C7"/>
  </mergeCells>
  <pageMargins left="0.19685039370078741" right="0.19685039370078741" top="0.19685039370078741" bottom="0.19685039370078741" header="0.31496062992125984" footer="0.31496062992125984"/>
  <pageSetup paperSize="8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4FF274AEE7524B8F9632A005DC688B" ma:contentTypeVersion="2" ma:contentTypeDescription="Create a new document." ma:contentTypeScope="" ma:versionID="4455da25bfddd11b17c956c912ea74ab">
  <xsd:schema xmlns:xsd="http://www.w3.org/2001/XMLSchema" xmlns:xs="http://www.w3.org/2001/XMLSchema" xmlns:p="http://schemas.microsoft.com/office/2006/metadata/properties" xmlns:ns2="9e36ed3d-6e3c-4336-b9d5-ff4f25bdd5a1" targetNamespace="http://schemas.microsoft.com/office/2006/metadata/properties" ma:root="true" ma:fieldsID="5a9152861f32bd5b7205e63287711a5a" ns2:_="">
    <xsd:import namespace="9e36ed3d-6e3c-4336-b9d5-ff4f25bdd5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36ed3d-6e3c-4336-b9d5-ff4f25bdd5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6A89E22-3A83-4A21-BFC2-E4C678D30A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36ed3d-6e3c-4336-b9d5-ff4f25bdd5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8E00FB-F80E-4E62-A9C9-6CC0C74A8A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1FB37B-2A40-4E98-9531-DA743913685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Summary</vt:lpstr>
      <vt:lpstr>October</vt:lpstr>
      <vt:lpstr>November</vt:lpstr>
      <vt:lpstr>December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Admin RLI</cp:lastModifiedBy>
  <cp:revision/>
  <cp:lastPrinted>2024-03-11T05:26:43Z</cp:lastPrinted>
  <dcterms:created xsi:type="dcterms:W3CDTF">2015-12-08T02:42:55Z</dcterms:created>
  <dcterms:modified xsi:type="dcterms:W3CDTF">2024-04-08T03:42:30Z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0x010100DC4FF274AEE7524B8F9632A005DC688B</vt:lpwstr>
  </property>
</Properties>
</file>