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z-my.sharepoint.com/personal/tara_henderson_anz_com/Documents/Documents/Personal/SEMBA/"/>
    </mc:Choice>
  </mc:AlternateContent>
  <xr:revisionPtr revIDLastSave="135" documentId="8_{7591BF86-1CA4-F849-98D4-287F5546C513}" xr6:coauthVersionLast="47" xr6:coauthVersionMax="47" xr10:uidLastSave="{3665CCB9-0FD7-4840-964F-C9F3BA63D88D}"/>
  <bookViews>
    <workbookView xWindow="0" yWindow="760" windowWidth="30240" windowHeight="18880" xr2:uid="{96105F1A-7FC9-2941-8F4B-D98C0567C6A4}"/>
  </bookViews>
  <sheets>
    <sheet name="Balance Sheet FY25" sheetId="4" r:id="rId1"/>
    <sheet name="Revenue Statement FY25" sheetId="3" r:id="rId2"/>
    <sheet name="raw_transactionsFY25" sheetId="8" r:id="rId3"/>
    <sheet name="Transaction_Categories" sheetId="6" r:id="rId4"/>
  </sheets>
  <definedNames>
    <definedName name="_xlnm._FilterDatabase" localSheetId="2" hidden="1">raw_transactionsFY25!$A$1:$F$125</definedName>
    <definedName name="Transaction_Categories">Transaction_Categories!$A$2:$A$16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4" l="1"/>
  <c r="B26" i="3"/>
  <c r="B25" i="3"/>
  <c r="B24" i="3"/>
  <c r="B23" i="3"/>
  <c r="B22" i="3"/>
  <c r="B21" i="3"/>
  <c r="B20" i="3"/>
  <c r="B19" i="3"/>
  <c r="B18" i="3"/>
  <c r="B11" i="3"/>
  <c r="B10" i="3"/>
  <c r="B9" i="3"/>
  <c r="B8" i="3"/>
  <c r="B7" i="4"/>
  <c r="B28" i="3" l="1"/>
  <c r="B15" i="4"/>
  <c r="B9" i="4"/>
  <c r="B22" i="4"/>
  <c r="C36" i="3"/>
  <c r="B13" i="3"/>
  <c r="B32" i="3" l="1"/>
  <c r="B25" i="4"/>
  <c r="B17" i="4"/>
</calcChain>
</file>

<file path=xl/sharedStrings.xml><?xml version="1.0" encoding="utf-8"?>
<sst xmlns="http://schemas.openxmlformats.org/spreadsheetml/2006/main" count="298" uniqueCount="171">
  <si>
    <t>INTEREST</t>
  </si>
  <si>
    <t>Date</t>
  </si>
  <si>
    <t>Amount</t>
  </si>
  <si>
    <t>Description</t>
  </si>
  <si>
    <t>Category</t>
  </si>
  <si>
    <t>Credit/Debit</t>
  </si>
  <si>
    <t>Membership Revenue</t>
  </si>
  <si>
    <t>Membership Refund</t>
  </si>
  <si>
    <t>Equpment Hire Revenue</t>
  </si>
  <si>
    <t>Events Expense - Social</t>
  </si>
  <si>
    <t>Equipment Hire Expense</t>
  </si>
  <si>
    <t>Events Revenue - Social</t>
  </si>
  <si>
    <t>Events Expense - Educational</t>
  </si>
  <si>
    <t>Admin Expense</t>
  </si>
  <si>
    <t>Grant Revenue</t>
  </si>
  <si>
    <t>Income</t>
  </si>
  <si>
    <t>Total Income</t>
  </si>
  <si>
    <t>Expenses</t>
  </si>
  <si>
    <t>Net Ordinary Income</t>
  </si>
  <si>
    <t>Total Expenses</t>
  </si>
  <si>
    <t>Accumulated Surplus (Cash) at beginning of year:</t>
  </si>
  <si>
    <t>Accumulated Surplus at end of year:</t>
  </si>
  <si>
    <t>SEMBA Ordinary Income/Expense Statement</t>
  </si>
  <si>
    <t>SEMBA Balance Sheet</t>
  </si>
  <si>
    <t>Assets</t>
  </si>
  <si>
    <t>Cash at bank</t>
  </si>
  <si>
    <t>Total Current Assets</t>
  </si>
  <si>
    <t>Current Assets</t>
  </si>
  <si>
    <t>Non-Current Assets</t>
  </si>
  <si>
    <t>Total Non-Current Assets</t>
  </si>
  <si>
    <t>Equipment - pumps and pillows</t>
  </si>
  <si>
    <t>Library</t>
  </si>
  <si>
    <t>* All equipment was fully depreciated in FY20-21, therefore value is $0</t>
  </si>
  <si>
    <t>TOTAL ASSETS</t>
  </si>
  <si>
    <t>Liabilities</t>
  </si>
  <si>
    <t>Bonds Held</t>
  </si>
  <si>
    <t>Total Member Funds</t>
  </si>
  <si>
    <t>TOTAL LIABILITIES</t>
  </si>
  <si>
    <t>Playgroup Expense</t>
  </si>
  <si>
    <t>SEMBA Affiliation</t>
  </si>
  <si>
    <t>Consumer Affairs Victoria</t>
  </si>
  <si>
    <t>Equipment Hire Revenue Inc $200 bond</t>
  </si>
  <si>
    <t>Check</t>
  </si>
  <si>
    <t>Mothers Day Gifts</t>
  </si>
  <si>
    <t>DIRECT CREDIT STRIPE              0396022735 STRIPE-gSu80HczrhH</t>
  </si>
  <si>
    <t>Osko Payment Sent Easter entertainment Kiddy Winks Children 648266988</t>
  </si>
  <si>
    <t>Osko Payment Sent Easter Kiddly Winks deposit TARA ANNE HENDERSON 648265546</t>
  </si>
  <si>
    <t>Osko Payment Sent Tara Easter picnic TARA ANNE HENDERSON 648012581</t>
  </si>
  <si>
    <t>Osko Payment Sent Easter picnic eggs Kelly Gordon 647429633</t>
  </si>
  <si>
    <t>DIRECT CREDIT STRIPE              0395172364 STRIPE-auZeKJiMybq</t>
  </si>
  <si>
    <t>DIRECT CREDIT STRIPE              0394739700 STRIPE-IOIqOo1b5wt</t>
  </si>
  <si>
    <t>DIRECT CREDIT STRIPE              0392848989 STRIPE-3S52ojmMVcf</t>
  </si>
  <si>
    <t>Osko Payment Sent Easter picnic face paint kit Kelly Gordon 640529952</t>
  </si>
  <si>
    <t>Osko Payment Received Two pillows Alicia Berking Alicia S Berking 639844926</t>
  </si>
  <si>
    <t>DIRECT CREDIT STRIPE              0391738733 STRIPE-mS4IMaNidlS</t>
  </si>
  <si>
    <t>DIRECT CREDIT STRIPE              0390346774 STRIPE-yvUQ5XTCCdk</t>
  </si>
  <si>
    <t>TRANSACTION FEES CHARGED TRANSACTION FEES CHARGED 02/25</t>
  </si>
  <si>
    <t>DIRECT CREDIT STRIPE              0387170226 STRIPE-abEvlQbloWN</t>
  </si>
  <si>
    <t>DIRECT CREDIT STRIPE              0386522630 STRIPE-HeNMomrTuFV</t>
  </si>
  <si>
    <t>Osko Payment Sent Inv 9662 SEMBA Godfrey House 617514180</t>
  </si>
  <si>
    <t>DIRECT CREDIT STRIPE              0384260197 STRIPE-F7f9KWzATlO</t>
  </si>
  <si>
    <t>DIRECT CREDIT STRIPE              0382470345 STRIPE-VlHLObA0hCK</t>
  </si>
  <si>
    <t>TRANSACTION FEES CHARGED TRANSACTION FEES CHARGED 01/25</t>
  </si>
  <si>
    <t>DIRECT CREDIT STRIPE              0380225670 STRIPE-T9nQy1ArKxZ</t>
  </si>
  <si>
    <t>Osko Payment Sent CAV remittance Kelly Gordon 614191654</t>
  </si>
  <si>
    <t>DIRECT CREDIT STRIPE              0377537183 STRIPE-XLgUe1A4WdT</t>
  </si>
  <si>
    <t>DIRECT CREDIT STRIPE              0374639378 STRIPE-rjP9ckpkQMz</t>
  </si>
  <si>
    <t>DIRECT CREDIT STRIPE              0374041927 STRIPE-2hqM5xa6YZQ</t>
  </si>
  <si>
    <t>TRANSACTION FEES CHARGED TRANSACTION FEES CHARGED 12/24</t>
  </si>
  <si>
    <t>Osko Payment Sent Playgroup snacks Cameron and Louise F 593196260</t>
  </si>
  <si>
    <t>Osko Payment Sent Christmas Santa suit hire Cameron and Louise F 593195875</t>
  </si>
  <si>
    <t>Osko Payment Sent Christmas toy library hire Cameron and Louise F 593195665</t>
  </si>
  <si>
    <t>Osko Payment Sent Christmas gifts Anna Arkell 590603419</t>
  </si>
  <si>
    <t>Osko Payment Sent Christmas gifts Anna Arkell 590602916</t>
  </si>
  <si>
    <t>DIRECT CREDIT STRIPE              0366213385 STRIPE-Iu01fN0gkrY</t>
  </si>
  <si>
    <t>Osko Payment Sent SEMBA 1 Dec Mr Quick Whip 585710806</t>
  </si>
  <si>
    <t>Osko Payment Sent SEMBA picnic Maya Rodwell 585371202</t>
  </si>
  <si>
    <t>Osko Payment Sent Tara Christmas expenses TARA ANNE HENDERSON 584802223</t>
  </si>
  <si>
    <t>Osko Payment Sent Kelly Xmas gifts Kelly Gordon 584800073</t>
  </si>
  <si>
    <t>Osko Payment Sent Kelly Christmas face painter &gt; Kelly Gordon 584799881</t>
  </si>
  <si>
    <t>TRANSACTION FEES CHARGED TRANSACTION FEES CHARGED 11/24</t>
  </si>
  <si>
    <t>DIRECT CREDIT STRIPE              0364208514 STRIPE-1d4AeLgnckF</t>
  </si>
  <si>
    <t>Osko Payment Sent End of year prezzies Anna Arkell 581713043</t>
  </si>
  <si>
    <t>DIRECT CREDIT STRIPE              0363247366 STRIPE-A110KPJGqqP</t>
  </si>
  <si>
    <t>DIRECT CREDIT STRIPE              0362420067 STRIPE-paFD3mnGK7b</t>
  </si>
  <si>
    <t>DIRECT CREDIT STRIPE              0362021846 STRIPE-Na1RtWhi5YL</t>
  </si>
  <si>
    <t>Osko Payment Sent Flight Deck member drinks Anna Arkell 577533921</t>
  </si>
  <si>
    <t>DIRECT CREDIT STRIPE              0360671272 STRIPE-rAPUfU3Gkor</t>
  </si>
  <si>
    <t>Osko Payment Sent SEMBA Bond return Laura Georgiou Harry 570999387</t>
  </si>
  <si>
    <t>Osko Payment Received Rachael Bongiorno pump DUY DANG LE 568263240</t>
  </si>
  <si>
    <t>DIRECT CREDIT STRIPE              0357026501 STRIPE-qjfMDtTsCAr</t>
  </si>
  <si>
    <t>DIRECT CREDIT STRIPE              0356437985 STRIPE-l3JjBQqS5Ou</t>
  </si>
  <si>
    <t>Osko Payment Received Medela LAURA GEORGIOU 561683028</t>
  </si>
  <si>
    <t>DIRECT CREDIT STRIPE              0351760163 STRIPE-s06qsW7NWoM</t>
  </si>
  <si>
    <t>DIRECT CREDIT STRIPE              0351017120 STRIPE-MSNtGzs9eXB</t>
  </si>
  <si>
    <t>Osko Payment Received Reimburse CVN-24-026 B Connane AUSTRALIAN MULTIPLE 555187675</t>
  </si>
  <si>
    <t>Osko Payment Received Reimburse CVN-24-028 L Furlong AUSTRALIAN MULTIPLE 555187504</t>
  </si>
  <si>
    <t>Osko Payment Received Reimburse CVN-24-027 T Hender&gt; AUSTRALIAN MULTIPLE 555187378</t>
  </si>
  <si>
    <t>Osko Payment Received Reimburse CBN-24-024 A Arkell AUSTRALIAN MULTIPLE 555187264</t>
  </si>
  <si>
    <t>Osko Payment Received Reimburse CVN-24-025 K Gordon AUSTRALIAN MULTIPLE 555187079</t>
  </si>
  <si>
    <t>TRANSACTION FEES CHARGED TRANSACTION FEES CHARGED 09/24</t>
  </si>
  <si>
    <t>DIRECT CREDIT STRIPE              0342577826 STRIPE-Qd3VYKh0EXU</t>
  </si>
  <si>
    <t>DIRECT CREDIT STRIPE              0341837714 STRIPE-NXXU1jjaxHR</t>
  </si>
  <si>
    <t>Osko Payment Sent Anna Arkell convention AMBA Convention 537901663</t>
  </si>
  <si>
    <t>Osko Payment Sent Tara Henderson convention AMBA Convention 537889173</t>
  </si>
  <si>
    <t>Osko Payment Sent Belinda Connane Convention SE&gt; AMBA Convention 537863202</t>
  </si>
  <si>
    <t>Osko Payment Sent Louise Forlong convention AMBA Convention 537862298</t>
  </si>
  <si>
    <t>Osko Payment Sent Kelly Gordon Convention AMBA Convention 537861288</t>
  </si>
  <si>
    <t>DIRECT CREDIT STRIPE              0339599062 STRIPE-KDtOQVXiOXC</t>
  </si>
  <si>
    <t>Osko Payment Received Medela and twin z hire LAURA GEORGIOU 532395501</t>
  </si>
  <si>
    <t>DIRECT CREDIT STRIPE              0337842593 STRIPE-7pCEycCz3aP</t>
  </si>
  <si>
    <t>DIRECT CREDIT STRIPE              0335331457 STRIPE-7gIX13IgIks</t>
  </si>
  <si>
    <t>TRANSACTION FEES CHARGED TRANSACTION FEES CHARGED 07/24</t>
  </si>
  <si>
    <t>DIRECT CREDIT STRIPE              0332767309 STRIPE-BUn66yDDgeP</t>
  </si>
  <si>
    <t>DIRECT CREDIT STRIPE              0332393056 STRIPE-alkio4ldfJZ</t>
  </si>
  <si>
    <t>Osko Payment Received Duy Rachael Bongiorno DUY DANG LE 518379581</t>
  </si>
  <si>
    <t>DIRECT CREDIT STRIPE              0329161114 STRIPE-3FXeFDKZirC</t>
  </si>
  <si>
    <t>DIRECT CREDIT STRIPE              0327657359 STRIPE-nCSb9XHKdx6</t>
  </si>
  <si>
    <t>Osko Payment Sent Playgroup snacks Cameron and Louise F 512360054</t>
  </si>
  <si>
    <t>DIRECT CREDIT STRIPE              0326645202 STRIPE-FprGH3lzoBF</t>
  </si>
  <si>
    <t>TRANSACTION FEES CHARGED TRANSACTION FEES CHARGED 06/24</t>
  </si>
  <si>
    <t>DIRECT CREDIT STRIPE              0323962317 STRIPE-hpZNxYO8i4H</t>
  </si>
  <si>
    <t>Osko Payment Sent SEMBA room hire 14 August Godfrey House 505569186</t>
  </si>
  <si>
    <t>DIRECT CREDIT STRIPE              0323565224 STRIPE-rUwy9VFXfpA</t>
  </si>
  <si>
    <t>Osko Payment Sent Bubs and bumps morning tea sn&gt; TARA ANNE HENDERSON 505232744</t>
  </si>
  <si>
    <t>DIRECT CREDIT STRIPE              0322216059 STRIPE-uadE6Gg8DzH</t>
  </si>
  <si>
    <t>DIRECT CREDIT STRIPE              0321490897 STRIPE-X9EMGcLJijn</t>
  </si>
  <si>
    <t>DIRECT CREDIT STRIPE              0320713097 STRIPE-lbeheZj4t2R</t>
  </si>
  <si>
    <t>Osko Payment Sent AMBA affiliation 2024 SEMBA AMBA 499892250</t>
  </si>
  <si>
    <t>Osko Payment Received GEORGIA ELEFTHERIOU 495044556</t>
  </si>
  <si>
    <t>TRANSACTION FEES CHARGED TRANSACTION FEES CHARGED 05/24</t>
  </si>
  <si>
    <t>Osko Payment Received Eleftheriou GEORGIA ELEFTHERIOU 494038855</t>
  </si>
  <si>
    <t>Osko Payment Sent Playgroup snacks Cameron and Louise F 493559563</t>
  </si>
  <si>
    <t>Osko Payment Sent SEMBA pump bond refund Kenneth Mortimer 488783036</t>
  </si>
  <si>
    <t>Osko Payment Sent SEMBA pump bond refund Gian Luca Stagni 488763700</t>
  </si>
  <si>
    <t>Osko Payment Sent Mother's Day gift bags Anna Arkell 488659135</t>
  </si>
  <si>
    <t>Osko Payment Sent Mothers Day event first drinks Anna Arkell 488658965</t>
  </si>
  <si>
    <t>DIRECT CREDIT STRIPE              0313354377 STRIPE-gxJSG8sD1S1</t>
  </si>
  <si>
    <t>DIRECT CREDIT STRIPE              0312930075 STRIPE-7yMUfw5w5Xe</t>
  </si>
  <si>
    <t>Osko Payment Sent Mothers Day gifts Beauty Haul Anna Arkell 486140284</t>
  </si>
  <si>
    <t>DIRECT CREDIT STRIPE              0312274742 STRIPE-n5S3vqpOPBY</t>
  </si>
  <si>
    <t>Osko Payment Received Gian Luca BrestPum MR GIAN LUCA STAGNI 484532156</t>
  </si>
  <si>
    <t>DIRECT CREDIT STRIPE              0311568171 STRIPE-OuL3LTnW2Fy</t>
  </si>
  <si>
    <t>Osko Payment Received Breast Pump Hire (Clare Hoekm&gt; KENNETH MORTIMER 482927959</t>
  </si>
  <si>
    <t>Osko Payment Received Rach Bongiorno breast pump hi&gt; DUY DANG LE 481780269</t>
  </si>
  <si>
    <t>DIRECT CREDIT STRIPE              0310185375 STRIPE-Ybfbhg4is7B</t>
  </si>
  <si>
    <t>DIRECT CREDIT STRIPE              0309408455 STRIPE-maP2NfxjtdH</t>
  </si>
  <si>
    <t>TRANSACTION FEES CHARGED TRANSACTION FEES CHARGED 04/24</t>
  </si>
  <si>
    <t>DIRECT CREDIT STRIPE              0307707711 STRIPE-dBSERkWhmOb</t>
  </si>
  <si>
    <t>Osko Payment Sent 2023 SEMBA playgroup snacks Edward Potter 476156513</t>
  </si>
  <si>
    <t>Osko Payment Sent Easter picnic supplies Anna Anna Arkell 473648991</t>
  </si>
  <si>
    <t>DIRECT CREDIT STRIPE              0305891429 STRIPE-rISkwdP6KOh</t>
  </si>
  <si>
    <t>Osko Payment Sent SEMBA bond refund Rohan ONeill Clare B 471987471</t>
  </si>
  <si>
    <t>Osko Payment Sent Twin Z pillow bond refund Joel Casey 471985702</t>
  </si>
  <si>
    <t>Osko Payment Sent SEMBA bond refund Joel Casey 471984557</t>
  </si>
  <si>
    <t>Osko Payment Sent Easter picnic bread reimburse&gt; Cameron and Louise F 471982030</t>
  </si>
  <si>
    <t>PAY ANYONE ADL071698537Medela bond refund 0183945297C A Connor</t>
  </si>
  <si>
    <t>DIRECT CREDIT STRIPE              0304510558 STRIPE-2o3ZCt22JRb</t>
  </si>
  <si>
    <t>DIRECT CREDIT STRIPE              0304103057 STRIPE-cjRXPBijgN9</t>
  </si>
  <si>
    <t>Osko Payment Received Duy Rachael twin Z DUY DANG LE 470635764</t>
  </si>
  <si>
    <t>Osko Payment Sent Easter picnic Costco supplies Belinda Conane Chris 470573442</t>
  </si>
  <si>
    <t>Osko Payment Sent Easter picnic BBQ supplies Belinda Conane Chris 470573078</t>
  </si>
  <si>
    <t>DIRECT CREDIT STRIPE              0303474423 STRIPE-3TZM2Ha5jG1</t>
  </si>
  <si>
    <t>DIRECT CREDIT STRIPE              0302730510 STRIPE-MwHAFonXIVm</t>
  </si>
  <si>
    <t>Osko Payment Received Breast Pump Hire (Clare Hoekm&gt; KENNETH MORTIMER 468449922</t>
  </si>
  <si>
    <t>Osko Payment Sent SEMBA Easter Picnic Kiddy Winks Children 467025290</t>
  </si>
  <si>
    <t>TRANSACTION FEES CHARGED TRANSACTION FEES CHARGED 03/24</t>
  </si>
  <si>
    <t>AMBA convention - zero sum</t>
  </si>
  <si>
    <t>FY24/25</t>
  </si>
  <si>
    <t>As at 31 March 2025</t>
  </si>
  <si>
    <t>Apr 2024 -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</si>
</sst>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left" indent="1"/>
    </xf>
    <xf numFmtId="0" fontId="3" fillId="0" borderId="0" xfId="0" applyFont="1"/>
    <xf numFmtId="44" fontId="3" fillId="0" borderId="0" xfId="1" applyFont="1"/>
    <xf numFmtId="44" fontId="0" fillId="0" borderId="0" xfId="1" applyFont="1"/>
    <xf numFmtId="44" fontId="0" fillId="0" borderId="1" xfId="1" applyFont="1" applyBorder="1"/>
    <xf numFmtId="10" fontId="0" fillId="0" borderId="0" xfId="2" applyNumberFormat="1" applyFont="1"/>
    <xf numFmtId="0" fontId="2" fillId="0" borderId="0" xfId="0" applyFont="1" applyAlignment="1">
      <alignment horizontal="left" indent="1"/>
    </xf>
    <xf numFmtId="44" fontId="0" fillId="0" borderId="0" xfId="0" applyNumberFormat="1"/>
    <xf numFmtId="0" fontId="2" fillId="0" borderId="0" xfId="0" applyFont="1"/>
    <xf numFmtId="14" fontId="0" fillId="2" borderId="0" xfId="0" applyNumberFormat="1" applyFill="1"/>
    <xf numFmtId="0" fontId="0" fillId="2" borderId="0" xfId="0" applyFill="1"/>
    <xf numFmtId="14" fontId="0" fillId="3" borderId="0" xfId="0" applyNumberFormat="1" applyFill="1"/>
    <xf numFmtId="0" fontId="0" fillId="3" borderId="0" xfId="0" applyFill="1"/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362D6-C4F5-6B41-A1B7-C20DF02BAB46}">
  <dimension ref="A1:C30"/>
  <sheetViews>
    <sheetView showGridLines="0" tabSelected="1" workbookViewId="0">
      <selection activeCell="C6" sqref="C6"/>
    </sheetView>
  </sheetViews>
  <sheetFormatPr baseColWidth="10" defaultRowHeight="16" x14ac:dyDescent="0.2"/>
  <cols>
    <col min="1" max="1" width="46.6640625" bestFit="1" customWidth="1"/>
    <col min="2" max="2" width="11.5" bestFit="1" customWidth="1"/>
  </cols>
  <sheetData>
    <row r="1" spans="1:3" ht="19" x14ac:dyDescent="0.25">
      <c r="B1" s="3" t="s">
        <v>23</v>
      </c>
    </row>
    <row r="2" spans="1:3" ht="19" x14ac:dyDescent="0.25">
      <c r="B2" s="3" t="s">
        <v>169</v>
      </c>
    </row>
    <row r="3" spans="1:3" x14ac:dyDescent="0.2">
      <c r="B3" s="5"/>
    </row>
    <row r="4" spans="1:3" ht="19" x14ac:dyDescent="0.25">
      <c r="A4" s="3" t="s">
        <v>24</v>
      </c>
      <c r="B4" s="4"/>
    </row>
    <row r="5" spans="1:3" x14ac:dyDescent="0.2">
      <c r="B5" s="5"/>
    </row>
    <row r="6" spans="1:3" x14ac:dyDescent="0.2">
      <c r="A6" s="8" t="s">
        <v>27</v>
      </c>
      <c r="B6" s="5"/>
    </row>
    <row r="7" spans="1:3" x14ac:dyDescent="0.2">
      <c r="A7" s="2" t="s">
        <v>25</v>
      </c>
      <c r="B7" s="5">
        <f>'Revenue Statement FY25'!B36</f>
        <v>5698.45</v>
      </c>
    </row>
    <row r="8" spans="1:3" x14ac:dyDescent="0.2">
      <c r="A8" s="2"/>
      <c r="B8" s="5"/>
    </row>
    <row r="9" spans="1:3" ht="17" thickBot="1" x14ac:dyDescent="0.25">
      <c r="A9" s="2" t="s">
        <v>26</v>
      </c>
      <c r="B9" s="6">
        <f>SUM(B4:B7)</f>
        <v>5698.45</v>
      </c>
    </row>
    <row r="10" spans="1:3" ht="17" thickTop="1" x14ac:dyDescent="0.2">
      <c r="A10" s="2"/>
      <c r="B10" s="5"/>
    </row>
    <row r="11" spans="1:3" x14ac:dyDescent="0.2">
      <c r="A11" s="8" t="s">
        <v>28</v>
      </c>
      <c r="B11" s="5"/>
    </row>
    <row r="12" spans="1:3" x14ac:dyDescent="0.2">
      <c r="A12" s="2" t="s">
        <v>30</v>
      </c>
      <c r="B12" s="5">
        <v>0</v>
      </c>
      <c r="C12" t="s">
        <v>32</v>
      </c>
    </row>
    <row r="13" spans="1:3" x14ac:dyDescent="0.2">
      <c r="A13" s="8" t="s">
        <v>31</v>
      </c>
      <c r="B13" s="5">
        <v>0</v>
      </c>
    </row>
    <row r="15" spans="1:3" ht="17" thickBot="1" x14ac:dyDescent="0.25">
      <c r="A15" s="2" t="s">
        <v>29</v>
      </c>
      <c r="B15" s="6">
        <f>SUM(B12)</f>
        <v>0</v>
      </c>
    </row>
    <row r="16" spans="1:3" ht="17" thickTop="1" x14ac:dyDescent="0.2"/>
    <row r="17" spans="1:3" x14ac:dyDescent="0.2">
      <c r="A17" s="10" t="s">
        <v>33</v>
      </c>
      <c r="B17" s="9">
        <f>SUM(B15+B9)</f>
        <v>5698.45</v>
      </c>
    </row>
    <row r="18" spans="1:3" x14ac:dyDescent="0.2">
      <c r="B18" s="5"/>
    </row>
    <row r="19" spans="1:3" ht="19" x14ac:dyDescent="0.25">
      <c r="A19" s="3" t="s">
        <v>34</v>
      </c>
      <c r="B19" s="5"/>
    </row>
    <row r="20" spans="1:3" x14ac:dyDescent="0.2">
      <c r="A20" s="2" t="s">
        <v>35</v>
      </c>
      <c r="B20" s="5">
        <f>(2*200)+(3*25)</f>
        <v>475</v>
      </c>
    </row>
    <row r="21" spans="1:3" x14ac:dyDescent="0.2">
      <c r="A21" s="2"/>
      <c r="B21" s="5"/>
    </row>
    <row r="22" spans="1:3" ht="17" thickBot="1" x14ac:dyDescent="0.25">
      <c r="A22" s="8" t="s">
        <v>37</v>
      </c>
      <c r="B22" s="6">
        <f>SUM(B20:B21)</f>
        <v>475</v>
      </c>
    </row>
    <row r="23" spans="1:3" ht="17" thickTop="1" x14ac:dyDescent="0.2">
      <c r="B23" s="5"/>
    </row>
    <row r="24" spans="1:3" x14ac:dyDescent="0.2">
      <c r="B24" s="5"/>
    </row>
    <row r="25" spans="1:3" ht="19" x14ac:dyDescent="0.25">
      <c r="A25" s="3" t="s">
        <v>36</v>
      </c>
      <c r="B25" s="5">
        <f>B9+B15-B22</f>
        <v>5223.45</v>
      </c>
    </row>
    <row r="26" spans="1:3" x14ac:dyDescent="0.2">
      <c r="B26" s="5"/>
    </row>
    <row r="27" spans="1:3" x14ac:dyDescent="0.2">
      <c r="B27" s="5"/>
    </row>
    <row r="28" spans="1:3" x14ac:dyDescent="0.2">
      <c r="B28" s="5"/>
    </row>
    <row r="29" spans="1:3" x14ac:dyDescent="0.2">
      <c r="B29" s="5"/>
      <c r="C29" s="7"/>
    </row>
    <row r="30" spans="1:3" x14ac:dyDescent="0.2">
      <c r="B30" s="5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6F63-208E-344C-A417-683819EBEB3B}">
  <dimension ref="A2:J36"/>
  <sheetViews>
    <sheetView showGridLines="0" workbookViewId="0">
      <selection activeCell="B5" sqref="B5"/>
    </sheetView>
  </sheetViews>
  <sheetFormatPr baseColWidth="10" defaultRowHeight="16" x14ac:dyDescent="0.2"/>
  <cols>
    <col min="1" max="1" width="46.6640625" bestFit="1" customWidth="1"/>
    <col min="2" max="2" width="11.5" style="5" bestFit="1" customWidth="1"/>
  </cols>
  <sheetData>
    <row r="2" spans="1:10" ht="19" x14ac:dyDescent="0.25">
      <c r="B2" s="3" t="s">
        <v>22</v>
      </c>
    </row>
    <row r="3" spans="1:10" ht="19" x14ac:dyDescent="0.25">
      <c r="B3" s="3" t="s">
        <v>170</v>
      </c>
    </row>
    <row r="4" spans="1:10" x14ac:dyDescent="0.2">
      <c r="J4" s="10"/>
    </row>
    <row r="5" spans="1:10" ht="19" x14ac:dyDescent="0.25">
      <c r="A5" s="3" t="s">
        <v>15</v>
      </c>
      <c r="B5" s="4" t="s">
        <v>168</v>
      </c>
    </row>
    <row r="8" spans="1:10" x14ac:dyDescent="0.2">
      <c r="A8" t="s">
        <v>8</v>
      </c>
      <c r="B8" s="5">
        <f>SUMIF(raw_transactionsFY25!D:D,'Revenue Statement FY25'!A8,raw_transactionsFY25!B:B)+SUMIF(raw_transactionsFY25!D:D,"Equipment Hire Revenue Inc $200 bond",raw_transactionsFY25!B:B)</f>
        <v>1035</v>
      </c>
    </row>
    <row r="9" spans="1:10" x14ac:dyDescent="0.2">
      <c r="A9" t="s">
        <v>11</v>
      </c>
      <c r="B9" s="5">
        <f>SUMIF(raw_transactionsFY25!D:D,'Revenue Statement FY25'!A9,raw_transactionsFY25!B:B)</f>
        <v>0</v>
      </c>
    </row>
    <row r="10" spans="1:10" x14ac:dyDescent="0.2">
      <c r="A10" t="s">
        <v>14</v>
      </c>
      <c r="B10" s="5">
        <f>SUMIF(raw_transactionsFY25!D:D,'Revenue Statement FY25'!A10,raw_transactionsFY25!B:B)</f>
        <v>0</v>
      </c>
    </row>
    <row r="11" spans="1:10" x14ac:dyDescent="0.2">
      <c r="A11" t="s">
        <v>6</v>
      </c>
      <c r="B11" s="5">
        <f>SUMIF(raw_transactionsFY25!D:D,'Revenue Statement FY25'!A11,raw_transactionsFY25!B:B)</f>
        <v>2695.0800000000017</v>
      </c>
    </row>
    <row r="13" spans="1:10" ht="17" thickBot="1" x14ac:dyDescent="0.25">
      <c r="A13" s="2" t="s">
        <v>16</v>
      </c>
      <c r="B13" s="6">
        <f>SUM(B8:B11)</f>
        <v>3730.0800000000017</v>
      </c>
    </row>
    <row r="14" spans="1:10" ht="17" thickTop="1" x14ac:dyDescent="0.2"/>
    <row r="17" spans="1:2" ht="19" x14ac:dyDescent="0.25">
      <c r="A17" s="3" t="s">
        <v>17</v>
      </c>
    </row>
    <row r="18" spans="1:2" x14ac:dyDescent="0.2">
      <c r="A18" t="s">
        <v>13</v>
      </c>
      <c r="B18" s="5">
        <f>SUMIF(raw_transactionsFY25!D:D,'Revenue Statement FY25'!A18,raw_transactionsFY25!B:B)</f>
        <v>-100</v>
      </c>
    </row>
    <row r="19" spans="1:2" x14ac:dyDescent="0.2">
      <c r="A19" t="s">
        <v>10</v>
      </c>
      <c r="B19" s="5">
        <f>SUMIF(raw_transactionsFY25!D:D,'Revenue Statement FY25'!A19,raw_transactionsFY25!B:B)</f>
        <v>0</v>
      </c>
    </row>
    <row r="20" spans="1:2" x14ac:dyDescent="0.2">
      <c r="A20" t="s">
        <v>12</v>
      </c>
      <c r="B20" s="5">
        <f>SUMIF(raw_transactionsFY25!D:D,'Revenue Statement FY25'!A20,raw_transactionsFY25!B:B)</f>
        <v>0</v>
      </c>
    </row>
    <row r="21" spans="1:2" x14ac:dyDescent="0.2">
      <c r="A21" t="s">
        <v>43</v>
      </c>
      <c r="B21" s="5">
        <f>SUMIF(raw_transactionsFY25!D:D,'Revenue Statement FY25'!A21,raw_transactionsFY25!B:B)</f>
        <v>-797.12</v>
      </c>
    </row>
    <row r="22" spans="1:2" x14ac:dyDescent="0.2">
      <c r="A22" t="s">
        <v>9</v>
      </c>
      <c r="B22" s="5">
        <f>SUMIF(raw_transactionsFY25!D:D,'Revenue Statement FY25'!A22,raw_transactionsFY25!B:B)</f>
        <v>-4314.18</v>
      </c>
    </row>
    <row r="23" spans="1:2" x14ac:dyDescent="0.2">
      <c r="A23" t="s">
        <v>7</v>
      </c>
      <c r="B23" s="5">
        <f>SUMIF(raw_transactionsFY25!D:D,'Revenue Statement FY25'!A23,raw_transactionsFY25!B:B)</f>
        <v>0</v>
      </c>
    </row>
    <row r="24" spans="1:2" x14ac:dyDescent="0.2">
      <c r="A24" t="s">
        <v>38</v>
      </c>
      <c r="B24" s="5">
        <f>SUMIF(raw_transactionsFY25!D:D,'Revenue Statement FY25'!A24,raw_transactionsFY25!B:B)</f>
        <v>-452.39000000000004</v>
      </c>
    </row>
    <row r="25" spans="1:2" x14ac:dyDescent="0.2">
      <c r="A25" t="s">
        <v>39</v>
      </c>
      <c r="B25" s="5">
        <f>SUMIF(raw_transactionsFY25!D:D,'Revenue Statement FY25'!A25,raw_transactionsFY25!B:B)</f>
        <v>-1380</v>
      </c>
    </row>
    <row r="26" spans="1:2" x14ac:dyDescent="0.2">
      <c r="A26" t="s">
        <v>40</v>
      </c>
      <c r="B26" s="5">
        <f>SUMIF(raw_transactionsFY25!D:D,'Revenue Statement FY25'!A26,raw_transactionsFY25!B:B)</f>
        <v>-49</v>
      </c>
    </row>
    <row r="28" spans="1:2" ht="17" thickBot="1" x14ac:dyDescent="0.25">
      <c r="A28" s="2" t="s">
        <v>19</v>
      </c>
      <c r="B28" s="6">
        <f>SUM(B18:B26)</f>
        <v>-7092.6900000000005</v>
      </c>
    </row>
    <row r="29" spans="1:2" ht="17" thickTop="1" x14ac:dyDescent="0.2"/>
    <row r="32" spans="1:2" ht="19" x14ac:dyDescent="0.25">
      <c r="A32" s="3" t="s">
        <v>18</v>
      </c>
      <c r="B32" s="5">
        <f>B13+B28</f>
        <v>-3362.6099999999988</v>
      </c>
    </row>
    <row r="34" spans="1:8" x14ac:dyDescent="0.2">
      <c r="A34" t="s">
        <v>20</v>
      </c>
      <c r="B34" s="5">
        <v>9061.06</v>
      </c>
      <c r="H34" s="9"/>
    </row>
    <row r="36" spans="1:8" x14ac:dyDescent="0.2">
      <c r="A36" t="s">
        <v>21</v>
      </c>
      <c r="B36" s="5">
        <v>5698.45</v>
      </c>
      <c r="C36" s="7">
        <f>(B36-B34)/B34</f>
        <v>-0.37110558808792787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4C07-2BDF-784E-B83A-5A20D5702BC7}">
  <sheetPr filterMode="1"/>
  <dimension ref="A1:F125"/>
  <sheetViews>
    <sheetView workbookViewId="0">
      <selection activeCell="A47" sqref="A47:XFD47"/>
    </sheetView>
  </sheetViews>
  <sheetFormatPr baseColWidth="10" defaultRowHeight="16" x14ac:dyDescent="0.2"/>
  <cols>
    <col min="1" max="1" width="10.83203125" bestFit="1" customWidth="1"/>
    <col min="3" max="3" width="81" bestFit="1" customWidth="1"/>
    <col min="4" max="4" width="49.33203125" customWidth="1"/>
    <col min="5" max="5" width="11.1640625" customWidth="1"/>
  </cols>
  <sheetData>
    <row r="1" spans="1:6" x14ac:dyDescent="0.2">
      <c r="A1" t="s">
        <v>1</v>
      </c>
      <c r="B1" t="s">
        <v>2</v>
      </c>
      <c r="C1" t="s">
        <v>3</v>
      </c>
      <c r="D1" s="10" t="s">
        <v>4</v>
      </c>
      <c r="E1" s="10" t="s">
        <v>5</v>
      </c>
      <c r="F1" s="10" t="s">
        <v>42</v>
      </c>
    </row>
    <row r="2" spans="1:6" hidden="1" x14ac:dyDescent="0.2">
      <c r="A2" s="1">
        <v>45747</v>
      </c>
      <c r="B2">
        <v>53.02</v>
      </c>
      <c r="C2" t="s">
        <v>44</v>
      </c>
      <c r="D2" t="s">
        <v>6</v>
      </c>
    </row>
    <row r="3" spans="1:6" hidden="1" x14ac:dyDescent="0.2">
      <c r="A3" s="1">
        <v>45747</v>
      </c>
      <c r="B3">
        <v>-345</v>
      </c>
      <c r="C3" t="s">
        <v>45</v>
      </c>
      <c r="D3" t="s">
        <v>9</v>
      </c>
    </row>
    <row r="4" spans="1:6" hidden="1" x14ac:dyDescent="0.2">
      <c r="A4" s="1">
        <v>45747</v>
      </c>
      <c r="B4">
        <v>-50</v>
      </c>
      <c r="C4" t="s">
        <v>46</v>
      </c>
      <c r="D4" t="s">
        <v>9</v>
      </c>
    </row>
    <row r="5" spans="1:6" hidden="1" x14ac:dyDescent="0.2">
      <c r="A5" s="1">
        <v>45747</v>
      </c>
      <c r="B5">
        <v>-117.4</v>
      </c>
      <c r="C5" t="s">
        <v>47</v>
      </c>
      <c r="D5" t="s">
        <v>9</v>
      </c>
    </row>
    <row r="6" spans="1:6" hidden="1" x14ac:dyDescent="0.2">
      <c r="A6" s="1">
        <v>45745</v>
      </c>
      <c r="B6">
        <v>-116.64</v>
      </c>
      <c r="C6" t="s">
        <v>48</v>
      </c>
      <c r="D6" t="s">
        <v>9</v>
      </c>
    </row>
    <row r="7" spans="1:6" hidden="1" x14ac:dyDescent="0.2">
      <c r="A7" s="1">
        <v>45743</v>
      </c>
      <c r="B7">
        <v>53.02</v>
      </c>
      <c r="C7" t="s">
        <v>49</v>
      </c>
      <c r="D7" t="s">
        <v>6</v>
      </c>
    </row>
    <row r="8" spans="1:6" hidden="1" x14ac:dyDescent="0.2">
      <c r="A8" s="1">
        <v>45742</v>
      </c>
      <c r="B8">
        <v>53.02</v>
      </c>
      <c r="C8" t="s">
        <v>50</v>
      </c>
      <c r="D8" t="s">
        <v>6</v>
      </c>
    </row>
    <row r="9" spans="1:6" hidden="1" x14ac:dyDescent="0.2">
      <c r="A9" s="1">
        <v>45735</v>
      </c>
      <c r="B9">
        <v>53.02</v>
      </c>
      <c r="C9" t="s">
        <v>51</v>
      </c>
      <c r="D9" t="s">
        <v>6</v>
      </c>
    </row>
    <row r="10" spans="1:6" hidden="1" x14ac:dyDescent="0.2">
      <c r="A10" s="1">
        <v>45733</v>
      </c>
      <c r="B10">
        <v>-131.94999999999999</v>
      </c>
      <c r="C10" t="s">
        <v>52</v>
      </c>
      <c r="D10" t="s">
        <v>9</v>
      </c>
    </row>
    <row r="11" spans="1:6" s="14" customFormat="1" x14ac:dyDescent="0.2">
      <c r="A11" s="13">
        <v>45731</v>
      </c>
      <c r="B11" s="14">
        <v>110</v>
      </c>
      <c r="C11" s="14" t="s">
        <v>53</v>
      </c>
      <c r="D11" s="14" t="s">
        <v>8</v>
      </c>
    </row>
    <row r="12" spans="1:6" hidden="1" x14ac:dyDescent="0.2">
      <c r="A12" s="1">
        <v>45730</v>
      </c>
      <c r="B12">
        <v>57.88</v>
      </c>
      <c r="C12" t="s">
        <v>54</v>
      </c>
      <c r="D12" t="s">
        <v>6</v>
      </c>
    </row>
    <row r="13" spans="1:6" hidden="1" x14ac:dyDescent="0.2">
      <c r="A13" s="1">
        <v>45726</v>
      </c>
      <c r="B13">
        <v>53.02</v>
      </c>
      <c r="C13" t="s">
        <v>55</v>
      </c>
      <c r="D13" t="s">
        <v>6</v>
      </c>
    </row>
    <row r="14" spans="1:6" hidden="1" x14ac:dyDescent="0.2">
      <c r="A14" s="1">
        <v>45717</v>
      </c>
      <c r="B14">
        <v>0</v>
      </c>
      <c r="C14" t="s">
        <v>56</v>
      </c>
    </row>
    <row r="15" spans="1:6" hidden="1" x14ac:dyDescent="0.2">
      <c r="A15" s="1">
        <v>45714</v>
      </c>
      <c r="B15">
        <v>106.04</v>
      </c>
      <c r="C15" t="s">
        <v>57</v>
      </c>
      <c r="D15" t="s">
        <v>6</v>
      </c>
    </row>
    <row r="16" spans="1:6" hidden="1" x14ac:dyDescent="0.2">
      <c r="A16" s="1">
        <v>45712</v>
      </c>
      <c r="B16">
        <v>53.02</v>
      </c>
      <c r="C16" t="s">
        <v>58</v>
      </c>
      <c r="D16" t="s">
        <v>6</v>
      </c>
    </row>
    <row r="17" spans="1:4" hidden="1" x14ac:dyDescent="0.2">
      <c r="A17" s="1">
        <v>45709</v>
      </c>
      <c r="B17">
        <v>-50</v>
      </c>
      <c r="C17" t="s">
        <v>59</v>
      </c>
      <c r="D17" t="s">
        <v>13</v>
      </c>
    </row>
    <row r="18" spans="1:4" hidden="1" x14ac:dyDescent="0.2">
      <c r="A18" s="1">
        <v>45702</v>
      </c>
      <c r="B18">
        <v>53.02</v>
      </c>
      <c r="C18" t="s">
        <v>60</v>
      </c>
      <c r="D18" t="s">
        <v>6</v>
      </c>
    </row>
    <row r="19" spans="1:4" hidden="1" x14ac:dyDescent="0.2">
      <c r="A19" s="1">
        <v>45695</v>
      </c>
      <c r="B19">
        <v>106.04</v>
      </c>
      <c r="C19" t="s">
        <v>61</v>
      </c>
      <c r="D19" t="s">
        <v>6</v>
      </c>
    </row>
    <row r="20" spans="1:4" hidden="1" x14ac:dyDescent="0.2">
      <c r="A20" s="1">
        <v>45689</v>
      </c>
      <c r="B20">
        <v>0</v>
      </c>
      <c r="C20" t="s">
        <v>62</v>
      </c>
    </row>
    <row r="21" spans="1:4" hidden="1" x14ac:dyDescent="0.2">
      <c r="A21" s="1">
        <v>45687</v>
      </c>
      <c r="B21">
        <v>53.02</v>
      </c>
      <c r="C21" t="s">
        <v>63</v>
      </c>
      <c r="D21" t="s">
        <v>6</v>
      </c>
    </row>
    <row r="22" spans="1:4" hidden="1" x14ac:dyDescent="0.2">
      <c r="A22" s="1">
        <v>45684</v>
      </c>
      <c r="B22">
        <v>-49</v>
      </c>
      <c r="C22" t="s">
        <v>64</v>
      </c>
      <c r="D22" t="s">
        <v>40</v>
      </c>
    </row>
    <row r="23" spans="1:4" hidden="1" x14ac:dyDescent="0.2">
      <c r="A23" s="1">
        <v>45677</v>
      </c>
      <c r="B23">
        <v>53.02</v>
      </c>
      <c r="C23" t="s">
        <v>65</v>
      </c>
      <c r="D23" t="s">
        <v>6</v>
      </c>
    </row>
    <row r="24" spans="1:4" hidden="1" x14ac:dyDescent="0.2">
      <c r="A24" s="1">
        <v>45665</v>
      </c>
      <c r="B24">
        <v>53.02</v>
      </c>
      <c r="C24" t="s">
        <v>66</v>
      </c>
      <c r="D24" t="s">
        <v>6</v>
      </c>
    </row>
    <row r="25" spans="1:4" hidden="1" x14ac:dyDescent="0.2">
      <c r="A25" s="1">
        <v>45663</v>
      </c>
      <c r="B25">
        <v>53.02</v>
      </c>
      <c r="C25" t="s">
        <v>67</v>
      </c>
      <c r="D25" t="s">
        <v>6</v>
      </c>
    </row>
    <row r="26" spans="1:4" hidden="1" x14ac:dyDescent="0.2">
      <c r="A26" s="1">
        <v>45658</v>
      </c>
      <c r="B26">
        <v>0</v>
      </c>
      <c r="C26" t="s">
        <v>68</v>
      </c>
    </row>
    <row r="27" spans="1:4" hidden="1" x14ac:dyDescent="0.2">
      <c r="A27" s="1">
        <v>45643</v>
      </c>
      <c r="B27">
        <v>-8.64</v>
      </c>
      <c r="C27" t="s">
        <v>69</v>
      </c>
      <c r="D27" t="s">
        <v>38</v>
      </c>
    </row>
    <row r="28" spans="1:4" hidden="1" x14ac:dyDescent="0.2">
      <c r="A28" s="1">
        <v>45643</v>
      </c>
      <c r="B28">
        <v>-95</v>
      </c>
      <c r="C28" t="s">
        <v>70</v>
      </c>
      <c r="D28" t="s">
        <v>9</v>
      </c>
    </row>
    <row r="29" spans="1:4" hidden="1" x14ac:dyDescent="0.2">
      <c r="A29" s="1">
        <v>45643</v>
      </c>
      <c r="B29">
        <v>-115</v>
      </c>
      <c r="C29" t="s">
        <v>71</v>
      </c>
      <c r="D29" t="s">
        <v>9</v>
      </c>
    </row>
    <row r="30" spans="1:4" hidden="1" x14ac:dyDescent="0.2">
      <c r="A30" s="1">
        <v>45638</v>
      </c>
      <c r="B30">
        <v>-75.599999999999994</v>
      </c>
      <c r="C30" t="s">
        <v>72</v>
      </c>
      <c r="D30" t="s">
        <v>9</v>
      </c>
    </row>
    <row r="31" spans="1:4" hidden="1" x14ac:dyDescent="0.2">
      <c r="A31" s="1">
        <v>45638</v>
      </c>
      <c r="B31">
        <v>-68.78</v>
      </c>
      <c r="C31" t="s">
        <v>73</v>
      </c>
      <c r="D31" t="s">
        <v>9</v>
      </c>
    </row>
    <row r="32" spans="1:4" hidden="1" x14ac:dyDescent="0.2">
      <c r="A32" s="1">
        <v>45631</v>
      </c>
      <c r="B32">
        <v>53.02</v>
      </c>
      <c r="C32" t="s">
        <v>74</v>
      </c>
      <c r="D32" t="s">
        <v>6</v>
      </c>
    </row>
    <row r="33" spans="1:4" hidden="1" x14ac:dyDescent="0.2">
      <c r="A33" s="1">
        <v>45630</v>
      </c>
      <c r="B33">
        <v>-812</v>
      </c>
      <c r="C33" t="s">
        <v>75</v>
      </c>
      <c r="D33" t="s">
        <v>9</v>
      </c>
    </row>
    <row r="34" spans="1:4" hidden="1" x14ac:dyDescent="0.2">
      <c r="A34" s="1">
        <v>45630</v>
      </c>
      <c r="B34">
        <v>-250</v>
      </c>
      <c r="C34" t="s">
        <v>76</v>
      </c>
      <c r="D34" t="s">
        <v>9</v>
      </c>
    </row>
    <row r="35" spans="1:4" hidden="1" x14ac:dyDescent="0.2">
      <c r="A35" s="1">
        <v>45628</v>
      </c>
      <c r="B35">
        <v>-161.1</v>
      </c>
      <c r="C35" t="s">
        <v>77</v>
      </c>
      <c r="D35" t="s">
        <v>9</v>
      </c>
    </row>
    <row r="36" spans="1:4" hidden="1" x14ac:dyDescent="0.2">
      <c r="A36" s="1">
        <v>45628</v>
      </c>
      <c r="B36">
        <v>-40.869999999999997</v>
      </c>
      <c r="C36" t="s">
        <v>78</v>
      </c>
      <c r="D36" t="s">
        <v>9</v>
      </c>
    </row>
    <row r="37" spans="1:4" hidden="1" x14ac:dyDescent="0.2">
      <c r="A37" s="1">
        <v>45628</v>
      </c>
      <c r="B37">
        <v>-50</v>
      </c>
      <c r="C37" t="s">
        <v>79</v>
      </c>
      <c r="D37" t="s">
        <v>9</v>
      </c>
    </row>
    <row r="38" spans="1:4" hidden="1" x14ac:dyDescent="0.2">
      <c r="A38" s="1">
        <v>45627</v>
      </c>
      <c r="B38">
        <v>0</v>
      </c>
      <c r="C38" t="s">
        <v>80</v>
      </c>
    </row>
    <row r="39" spans="1:4" hidden="1" x14ac:dyDescent="0.2">
      <c r="A39" s="1">
        <v>45624</v>
      </c>
      <c r="B39">
        <v>53.02</v>
      </c>
      <c r="C39" t="s">
        <v>81</v>
      </c>
      <c r="D39" t="s">
        <v>6</v>
      </c>
    </row>
    <row r="40" spans="1:4" hidden="1" x14ac:dyDescent="0.2">
      <c r="A40" s="1">
        <v>45622</v>
      </c>
      <c r="B40">
        <v>-484.21</v>
      </c>
      <c r="C40" t="s">
        <v>82</v>
      </c>
      <c r="D40" t="s">
        <v>9</v>
      </c>
    </row>
    <row r="41" spans="1:4" hidden="1" x14ac:dyDescent="0.2">
      <c r="A41" s="1">
        <v>45621</v>
      </c>
      <c r="B41">
        <v>53.02</v>
      </c>
      <c r="C41" t="s">
        <v>83</v>
      </c>
      <c r="D41" t="s">
        <v>6</v>
      </c>
    </row>
    <row r="42" spans="1:4" hidden="1" x14ac:dyDescent="0.2">
      <c r="A42" s="1">
        <v>45617</v>
      </c>
      <c r="B42">
        <v>106.04</v>
      </c>
      <c r="C42" t="s">
        <v>84</v>
      </c>
      <c r="D42" t="s">
        <v>6</v>
      </c>
    </row>
    <row r="43" spans="1:4" hidden="1" x14ac:dyDescent="0.2">
      <c r="A43" s="1">
        <v>45616</v>
      </c>
      <c r="B43">
        <v>53.02</v>
      </c>
      <c r="C43" t="s">
        <v>85</v>
      </c>
      <c r="D43" t="s">
        <v>6</v>
      </c>
    </row>
    <row r="44" spans="1:4" hidden="1" x14ac:dyDescent="0.2">
      <c r="A44" s="1">
        <v>45615</v>
      </c>
      <c r="B44">
        <v>-135.5</v>
      </c>
      <c r="C44" t="s">
        <v>86</v>
      </c>
      <c r="D44" t="s">
        <v>9</v>
      </c>
    </row>
    <row r="45" spans="1:4" hidden="1" x14ac:dyDescent="0.2">
      <c r="A45" s="1">
        <v>45610</v>
      </c>
      <c r="B45">
        <v>53.02</v>
      </c>
      <c r="C45" t="s">
        <v>87</v>
      </c>
      <c r="D45" t="s">
        <v>6</v>
      </c>
    </row>
    <row r="46" spans="1:4" s="12" customFormat="1" x14ac:dyDescent="0.2">
      <c r="A46" s="11">
        <v>45602</v>
      </c>
      <c r="B46" s="12">
        <v>-200</v>
      </c>
      <c r="C46" s="12" t="s">
        <v>88</v>
      </c>
      <c r="D46" s="12" t="s">
        <v>41</v>
      </c>
    </row>
    <row r="47" spans="1:4" s="14" customFormat="1" x14ac:dyDescent="0.2">
      <c r="A47" s="13">
        <v>45597</v>
      </c>
      <c r="B47" s="14">
        <v>400</v>
      </c>
      <c r="C47" s="14" t="s">
        <v>89</v>
      </c>
      <c r="D47" s="14" t="s">
        <v>41</v>
      </c>
    </row>
    <row r="48" spans="1:4" hidden="1" x14ac:dyDescent="0.2">
      <c r="A48" s="1">
        <v>45596</v>
      </c>
      <c r="B48">
        <v>53.02</v>
      </c>
      <c r="C48" t="s">
        <v>90</v>
      </c>
      <c r="D48" t="s">
        <v>6</v>
      </c>
    </row>
    <row r="49" spans="1:4" hidden="1" x14ac:dyDescent="0.2">
      <c r="A49" s="1">
        <v>45595</v>
      </c>
      <c r="B49">
        <v>91.94</v>
      </c>
      <c r="C49" t="s">
        <v>91</v>
      </c>
      <c r="D49" t="s">
        <v>6</v>
      </c>
    </row>
    <row r="50" spans="1:4" x14ac:dyDescent="0.2">
      <c r="A50" s="1">
        <v>45584</v>
      </c>
      <c r="B50">
        <v>100</v>
      </c>
      <c r="C50" t="s">
        <v>92</v>
      </c>
      <c r="D50" t="s">
        <v>8</v>
      </c>
    </row>
    <row r="51" spans="1:4" hidden="1" x14ac:dyDescent="0.2">
      <c r="A51" s="1">
        <v>45576</v>
      </c>
      <c r="B51">
        <v>53.02</v>
      </c>
      <c r="C51" t="s">
        <v>93</v>
      </c>
      <c r="D51" t="s">
        <v>6</v>
      </c>
    </row>
    <row r="52" spans="1:4" hidden="1" x14ac:dyDescent="0.2">
      <c r="A52" s="1">
        <v>45574</v>
      </c>
      <c r="B52">
        <v>106.04</v>
      </c>
      <c r="C52" t="s">
        <v>94</v>
      </c>
      <c r="D52" t="s">
        <v>6</v>
      </c>
    </row>
    <row r="53" spans="1:4" hidden="1" x14ac:dyDescent="0.2">
      <c r="A53" s="1">
        <v>45571</v>
      </c>
      <c r="B53">
        <v>120</v>
      </c>
      <c r="C53" t="s">
        <v>95</v>
      </c>
      <c r="D53" t="s">
        <v>167</v>
      </c>
    </row>
    <row r="54" spans="1:4" hidden="1" x14ac:dyDescent="0.2">
      <c r="A54" s="1">
        <v>45571</v>
      </c>
      <c r="B54">
        <v>120</v>
      </c>
      <c r="C54" t="s">
        <v>96</v>
      </c>
      <c r="D54" t="s">
        <v>167</v>
      </c>
    </row>
    <row r="55" spans="1:4" hidden="1" x14ac:dyDescent="0.2">
      <c r="A55" s="1">
        <v>45571</v>
      </c>
      <c r="B55">
        <v>120</v>
      </c>
      <c r="C55" t="s">
        <v>97</v>
      </c>
      <c r="D55" t="s">
        <v>167</v>
      </c>
    </row>
    <row r="56" spans="1:4" hidden="1" x14ac:dyDescent="0.2">
      <c r="A56" s="1">
        <v>45571</v>
      </c>
      <c r="B56">
        <v>220</v>
      </c>
      <c r="C56" t="s">
        <v>98</v>
      </c>
      <c r="D56" t="s">
        <v>167</v>
      </c>
    </row>
    <row r="57" spans="1:4" hidden="1" x14ac:dyDescent="0.2">
      <c r="A57" s="1">
        <v>45571</v>
      </c>
      <c r="B57">
        <v>220</v>
      </c>
      <c r="C57" t="s">
        <v>99</v>
      </c>
      <c r="D57" t="s">
        <v>167</v>
      </c>
    </row>
    <row r="58" spans="1:4" hidden="1" x14ac:dyDescent="0.2">
      <c r="A58" s="1">
        <v>45566</v>
      </c>
      <c r="B58">
        <v>0</v>
      </c>
      <c r="C58" t="s">
        <v>100</v>
      </c>
    </row>
    <row r="59" spans="1:4" hidden="1" x14ac:dyDescent="0.2">
      <c r="A59" s="1">
        <v>45566</v>
      </c>
      <c r="B59">
        <v>0</v>
      </c>
      <c r="C59" t="s">
        <v>0</v>
      </c>
    </row>
    <row r="60" spans="1:4" hidden="1" x14ac:dyDescent="0.2">
      <c r="A60" s="1">
        <v>45541</v>
      </c>
      <c r="B60">
        <v>53.02</v>
      </c>
      <c r="C60" t="s">
        <v>101</v>
      </c>
      <c r="D60" t="s">
        <v>6</v>
      </c>
    </row>
    <row r="61" spans="1:4" hidden="1" x14ac:dyDescent="0.2">
      <c r="A61" s="1">
        <v>45539</v>
      </c>
      <c r="B61">
        <v>23.82</v>
      </c>
      <c r="C61" t="s">
        <v>102</v>
      </c>
      <c r="D61" t="s">
        <v>6</v>
      </c>
    </row>
    <row r="62" spans="1:4" hidden="1" x14ac:dyDescent="0.2">
      <c r="A62" s="1">
        <v>45537</v>
      </c>
      <c r="B62">
        <v>-220</v>
      </c>
      <c r="C62" t="s">
        <v>103</v>
      </c>
      <c r="D62" t="s">
        <v>167</v>
      </c>
    </row>
    <row r="63" spans="1:4" hidden="1" x14ac:dyDescent="0.2">
      <c r="A63" s="1">
        <v>45537</v>
      </c>
      <c r="B63">
        <v>-120</v>
      </c>
      <c r="C63" t="s">
        <v>104</v>
      </c>
      <c r="D63" t="s">
        <v>167</v>
      </c>
    </row>
    <row r="64" spans="1:4" hidden="1" x14ac:dyDescent="0.2">
      <c r="A64" s="1">
        <v>45537</v>
      </c>
      <c r="B64">
        <v>-120</v>
      </c>
      <c r="C64" t="s">
        <v>105</v>
      </c>
      <c r="D64" t="s">
        <v>167</v>
      </c>
    </row>
    <row r="65" spans="1:4" hidden="1" x14ac:dyDescent="0.2">
      <c r="A65" s="1">
        <v>45537</v>
      </c>
      <c r="B65">
        <v>-120</v>
      </c>
      <c r="C65" t="s">
        <v>106</v>
      </c>
      <c r="D65" t="s">
        <v>167</v>
      </c>
    </row>
    <row r="66" spans="1:4" hidden="1" x14ac:dyDescent="0.2">
      <c r="A66" s="1">
        <v>45537</v>
      </c>
      <c r="B66">
        <v>-220</v>
      </c>
      <c r="C66" t="s">
        <v>107</v>
      </c>
      <c r="D66" t="s">
        <v>167</v>
      </c>
    </row>
    <row r="67" spans="1:4" hidden="1" x14ac:dyDescent="0.2">
      <c r="A67" s="1">
        <v>45531</v>
      </c>
      <c r="B67">
        <v>43.28</v>
      </c>
      <c r="C67" t="s">
        <v>108</v>
      </c>
      <c r="D67" t="s">
        <v>6</v>
      </c>
    </row>
    <row r="68" spans="1:4" s="12" customFormat="1" x14ac:dyDescent="0.2">
      <c r="A68" s="11">
        <v>45525</v>
      </c>
      <c r="B68" s="12">
        <v>435</v>
      </c>
      <c r="C68" s="12" t="s">
        <v>109</v>
      </c>
      <c r="D68" s="12" t="s">
        <v>41</v>
      </c>
    </row>
    <row r="69" spans="1:4" hidden="1" x14ac:dyDescent="0.2">
      <c r="A69" s="1">
        <v>45524</v>
      </c>
      <c r="B69">
        <v>43.28</v>
      </c>
      <c r="C69" t="s">
        <v>110</v>
      </c>
      <c r="D69" t="s">
        <v>6</v>
      </c>
    </row>
    <row r="70" spans="1:4" hidden="1" x14ac:dyDescent="0.2">
      <c r="A70" s="1">
        <v>45513</v>
      </c>
      <c r="B70">
        <v>43.28</v>
      </c>
      <c r="C70" t="s">
        <v>111</v>
      </c>
      <c r="D70" t="s">
        <v>6</v>
      </c>
    </row>
    <row r="71" spans="1:4" hidden="1" x14ac:dyDescent="0.2">
      <c r="A71" s="1">
        <v>45505</v>
      </c>
      <c r="B71">
        <v>0</v>
      </c>
      <c r="C71" t="s">
        <v>112</v>
      </c>
    </row>
    <row r="72" spans="1:4" hidden="1" x14ac:dyDescent="0.2">
      <c r="A72" s="1">
        <v>45504</v>
      </c>
      <c r="B72">
        <v>43.28</v>
      </c>
      <c r="C72" t="s">
        <v>113</v>
      </c>
      <c r="D72" t="s">
        <v>6</v>
      </c>
    </row>
    <row r="73" spans="1:4" hidden="1" x14ac:dyDescent="0.2">
      <c r="A73" s="1">
        <v>45503</v>
      </c>
      <c r="B73">
        <v>43.28</v>
      </c>
      <c r="C73" t="s">
        <v>114</v>
      </c>
      <c r="D73" t="s">
        <v>6</v>
      </c>
    </row>
    <row r="74" spans="1:4" x14ac:dyDescent="0.2">
      <c r="A74" s="1">
        <v>45496</v>
      </c>
      <c r="B74">
        <v>230</v>
      </c>
      <c r="C74" t="s">
        <v>115</v>
      </c>
      <c r="D74" t="s">
        <v>8</v>
      </c>
    </row>
    <row r="75" spans="1:4" hidden="1" x14ac:dyDescent="0.2">
      <c r="A75" s="1">
        <v>45490</v>
      </c>
      <c r="B75">
        <v>23.82</v>
      </c>
      <c r="C75" t="s">
        <v>116</v>
      </c>
      <c r="D75" t="s">
        <v>6</v>
      </c>
    </row>
    <row r="76" spans="1:4" hidden="1" x14ac:dyDescent="0.2">
      <c r="A76" s="1">
        <v>45484</v>
      </c>
      <c r="B76">
        <v>23.82</v>
      </c>
      <c r="C76" t="s">
        <v>117</v>
      </c>
      <c r="D76" t="s">
        <v>6</v>
      </c>
    </row>
    <row r="77" spans="1:4" hidden="1" x14ac:dyDescent="0.2">
      <c r="A77" s="1">
        <v>45484</v>
      </c>
      <c r="B77">
        <v>-11.15</v>
      </c>
      <c r="C77" t="s">
        <v>118</v>
      </c>
      <c r="D77" t="s">
        <v>38</v>
      </c>
    </row>
    <row r="78" spans="1:4" hidden="1" x14ac:dyDescent="0.2">
      <c r="A78" s="1">
        <v>45481</v>
      </c>
      <c r="B78">
        <v>43.28</v>
      </c>
      <c r="C78" t="s">
        <v>119</v>
      </c>
      <c r="D78" t="s">
        <v>6</v>
      </c>
    </row>
    <row r="79" spans="1:4" hidden="1" x14ac:dyDescent="0.2">
      <c r="A79" s="1">
        <v>45474</v>
      </c>
      <c r="B79">
        <v>0</v>
      </c>
      <c r="C79" t="s">
        <v>120</v>
      </c>
    </row>
    <row r="80" spans="1:4" hidden="1" x14ac:dyDescent="0.2">
      <c r="A80" s="1">
        <v>45470</v>
      </c>
      <c r="B80">
        <v>42.48</v>
      </c>
      <c r="C80" t="s">
        <v>121</v>
      </c>
      <c r="D80" t="s">
        <v>6</v>
      </c>
    </row>
    <row r="81" spans="1:4" hidden="1" x14ac:dyDescent="0.2">
      <c r="A81" s="1">
        <v>45469</v>
      </c>
      <c r="B81">
        <v>-50</v>
      </c>
      <c r="C81" t="s">
        <v>122</v>
      </c>
      <c r="D81" t="s">
        <v>13</v>
      </c>
    </row>
    <row r="82" spans="1:4" hidden="1" x14ac:dyDescent="0.2">
      <c r="A82" s="1">
        <v>45469</v>
      </c>
      <c r="B82">
        <v>23.82</v>
      </c>
      <c r="C82" t="s">
        <v>123</v>
      </c>
      <c r="D82" t="s">
        <v>6</v>
      </c>
    </row>
    <row r="83" spans="1:4" hidden="1" x14ac:dyDescent="0.2">
      <c r="A83" s="1">
        <v>45468</v>
      </c>
      <c r="B83">
        <v>-49.64</v>
      </c>
      <c r="C83" t="s">
        <v>124</v>
      </c>
      <c r="D83" t="s">
        <v>9</v>
      </c>
    </row>
    <row r="84" spans="1:4" hidden="1" x14ac:dyDescent="0.2">
      <c r="A84" s="1">
        <v>45463</v>
      </c>
      <c r="B84">
        <v>43.28</v>
      </c>
      <c r="C84" t="s">
        <v>125</v>
      </c>
      <c r="D84" t="s">
        <v>6</v>
      </c>
    </row>
    <row r="85" spans="1:4" hidden="1" x14ac:dyDescent="0.2">
      <c r="A85" s="1">
        <v>45461</v>
      </c>
      <c r="B85">
        <v>43.28</v>
      </c>
      <c r="C85" t="s">
        <v>126</v>
      </c>
      <c r="D85" t="s">
        <v>6</v>
      </c>
    </row>
    <row r="86" spans="1:4" hidden="1" x14ac:dyDescent="0.2">
      <c r="A86" s="1">
        <v>45457</v>
      </c>
      <c r="B86">
        <v>23.82</v>
      </c>
      <c r="C86" t="s">
        <v>127</v>
      </c>
      <c r="D86" t="s">
        <v>6</v>
      </c>
    </row>
    <row r="87" spans="1:4" hidden="1" x14ac:dyDescent="0.2">
      <c r="A87" s="1">
        <v>45457</v>
      </c>
      <c r="B87">
        <v>-1380</v>
      </c>
      <c r="C87" t="s">
        <v>128</v>
      </c>
      <c r="D87" t="s">
        <v>39</v>
      </c>
    </row>
    <row r="88" spans="1:4" s="14" customFormat="1" x14ac:dyDescent="0.2">
      <c r="A88" s="13">
        <v>45446</v>
      </c>
      <c r="B88" s="14">
        <v>300</v>
      </c>
      <c r="C88" s="14" t="s">
        <v>129</v>
      </c>
      <c r="D88" s="14" t="s">
        <v>41</v>
      </c>
    </row>
    <row r="89" spans="1:4" hidden="1" x14ac:dyDescent="0.2">
      <c r="A89" s="1">
        <v>45444</v>
      </c>
      <c r="B89">
        <v>0</v>
      </c>
      <c r="C89" t="s">
        <v>130</v>
      </c>
    </row>
    <row r="90" spans="1:4" x14ac:dyDescent="0.2">
      <c r="A90" s="1">
        <v>45443</v>
      </c>
      <c r="B90">
        <v>55</v>
      </c>
      <c r="C90" t="s">
        <v>131</v>
      </c>
      <c r="D90" t="s">
        <v>8</v>
      </c>
    </row>
    <row r="91" spans="1:4" hidden="1" x14ac:dyDescent="0.2">
      <c r="A91" s="1">
        <v>45442</v>
      </c>
      <c r="B91">
        <v>-41.94</v>
      </c>
      <c r="C91" t="s">
        <v>132</v>
      </c>
      <c r="D91" t="s">
        <v>38</v>
      </c>
    </row>
    <row r="92" spans="1:4" x14ac:dyDescent="0.2">
      <c r="A92" s="1">
        <v>45432</v>
      </c>
      <c r="B92">
        <v>-200</v>
      </c>
      <c r="C92" t="s">
        <v>133</v>
      </c>
      <c r="D92" t="s">
        <v>41</v>
      </c>
    </row>
    <row r="93" spans="1:4" x14ac:dyDescent="0.2">
      <c r="A93" s="1">
        <v>45432</v>
      </c>
      <c r="B93">
        <v>-200</v>
      </c>
      <c r="C93" t="s">
        <v>134</v>
      </c>
      <c r="D93" t="s">
        <v>41</v>
      </c>
    </row>
    <row r="94" spans="1:4" hidden="1" x14ac:dyDescent="0.2">
      <c r="A94" s="1">
        <v>45432</v>
      </c>
      <c r="B94">
        <v>-10.5</v>
      </c>
      <c r="C94" t="s">
        <v>135</v>
      </c>
      <c r="D94" t="s">
        <v>43</v>
      </c>
    </row>
    <row r="95" spans="1:4" hidden="1" x14ac:dyDescent="0.2">
      <c r="A95" s="1">
        <v>45432</v>
      </c>
      <c r="B95">
        <v>-304.97000000000003</v>
      </c>
      <c r="C95" t="s">
        <v>136</v>
      </c>
      <c r="D95" t="s">
        <v>9</v>
      </c>
    </row>
    <row r="96" spans="1:4" hidden="1" x14ac:dyDescent="0.2">
      <c r="A96" s="1">
        <v>45428</v>
      </c>
      <c r="B96">
        <v>43.28</v>
      </c>
      <c r="C96" t="s">
        <v>137</v>
      </c>
      <c r="D96" t="s">
        <v>6</v>
      </c>
    </row>
    <row r="97" spans="1:4" hidden="1" x14ac:dyDescent="0.2">
      <c r="A97" s="1">
        <v>45427</v>
      </c>
      <c r="B97">
        <v>43.28</v>
      </c>
      <c r="C97" t="s">
        <v>138</v>
      </c>
      <c r="D97" t="s">
        <v>6</v>
      </c>
    </row>
    <row r="98" spans="1:4" hidden="1" x14ac:dyDescent="0.2">
      <c r="A98" s="1">
        <v>45426</v>
      </c>
      <c r="B98">
        <v>-786.62</v>
      </c>
      <c r="C98" t="s">
        <v>139</v>
      </c>
      <c r="D98" t="s">
        <v>43</v>
      </c>
    </row>
    <row r="99" spans="1:4" hidden="1" x14ac:dyDescent="0.2">
      <c r="A99" s="1">
        <v>45425</v>
      </c>
      <c r="B99">
        <v>43.28</v>
      </c>
      <c r="C99" t="s">
        <v>140</v>
      </c>
      <c r="D99" t="s">
        <v>6</v>
      </c>
    </row>
    <row r="100" spans="1:4" x14ac:dyDescent="0.2">
      <c r="A100" s="1">
        <v>45422</v>
      </c>
      <c r="B100">
        <v>100</v>
      </c>
      <c r="C100" t="s">
        <v>141</v>
      </c>
      <c r="D100" t="s">
        <v>8</v>
      </c>
    </row>
    <row r="101" spans="1:4" hidden="1" x14ac:dyDescent="0.2">
      <c r="A101" s="1">
        <v>45421</v>
      </c>
      <c r="B101">
        <v>43.28</v>
      </c>
      <c r="C101" t="s">
        <v>142</v>
      </c>
      <c r="D101" t="s">
        <v>6</v>
      </c>
    </row>
    <row r="102" spans="1:4" s="12" customFormat="1" x14ac:dyDescent="0.2">
      <c r="A102" s="11">
        <v>45419</v>
      </c>
      <c r="B102" s="12">
        <v>25</v>
      </c>
      <c r="C102" s="12" t="s">
        <v>143</v>
      </c>
      <c r="D102" s="12" t="s">
        <v>8</v>
      </c>
    </row>
    <row r="103" spans="1:4" x14ac:dyDescent="0.2">
      <c r="A103" s="1">
        <v>45416</v>
      </c>
      <c r="B103">
        <v>100</v>
      </c>
      <c r="C103" t="s">
        <v>144</v>
      </c>
      <c r="D103" t="s">
        <v>8</v>
      </c>
    </row>
    <row r="104" spans="1:4" hidden="1" x14ac:dyDescent="0.2">
      <c r="A104" s="1">
        <v>45415</v>
      </c>
      <c r="B104">
        <v>43.28</v>
      </c>
      <c r="C104" t="s">
        <v>145</v>
      </c>
      <c r="D104" t="s">
        <v>6</v>
      </c>
    </row>
    <row r="105" spans="1:4" hidden="1" x14ac:dyDescent="0.2">
      <c r="A105" s="1">
        <v>45413</v>
      </c>
      <c r="B105">
        <v>86.56</v>
      </c>
      <c r="C105" t="s">
        <v>146</v>
      </c>
      <c r="D105" t="s">
        <v>6</v>
      </c>
    </row>
    <row r="106" spans="1:4" hidden="1" x14ac:dyDescent="0.2">
      <c r="A106" s="1">
        <v>45413</v>
      </c>
      <c r="B106">
        <v>0</v>
      </c>
      <c r="C106" t="s">
        <v>147</v>
      </c>
    </row>
    <row r="107" spans="1:4" hidden="1" x14ac:dyDescent="0.2">
      <c r="A107" s="1">
        <v>45406</v>
      </c>
      <c r="B107">
        <v>43.28</v>
      </c>
      <c r="C107" t="s">
        <v>148</v>
      </c>
      <c r="D107" t="s">
        <v>6</v>
      </c>
    </row>
    <row r="108" spans="1:4" hidden="1" x14ac:dyDescent="0.2">
      <c r="A108" s="1">
        <v>45404</v>
      </c>
      <c r="B108">
        <v>-390.66</v>
      </c>
      <c r="C108" t="s">
        <v>149</v>
      </c>
      <c r="D108" t="s">
        <v>38</v>
      </c>
    </row>
    <row r="109" spans="1:4" hidden="1" x14ac:dyDescent="0.2">
      <c r="A109" s="1">
        <v>45400</v>
      </c>
      <c r="B109">
        <v>-48.42</v>
      </c>
      <c r="C109" t="s">
        <v>150</v>
      </c>
      <c r="D109" t="s">
        <v>9</v>
      </c>
    </row>
    <row r="110" spans="1:4" hidden="1" x14ac:dyDescent="0.2">
      <c r="A110" s="1">
        <v>45399</v>
      </c>
      <c r="B110">
        <v>43.28</v>
      </c>
      <c r="C110" t="s">
        <v>151</v>
      </c>
      <c r="D110" t="s">
        <v>6</v>
      </c>
    </row>
    <row r="111" spans="1:4" x14ac:dyDescent="0.2">
      <c r="A111" s="1">
        <v>45394</v>
      </c>
      <c r="B111">
        <v>-200</v>
      </c>
      <c r="C111" t="s">
        <v>152</v>
      </c>
      <c r="D111" t="s">
        <v>41</v>
      </c>
    </row>
    <row r="112" spans="1:4" x14ac:dyDescent="0.2">
      <c r="A112" s="1">
        <v>45394</v>
      </c>
      <c r="B112">
        <v>-25</v>
      </c>
      <c r="C112" t="s">
        <v>153</v>
      </c>
      <c r="D112" t="s">
        <v>8</v>
      </c>
    </row>
    <row r="113" spans="1:4" x14ac:dyDescent="0.2">
      <c r="A113" s="1">
        <v>45394</v>
      </c>
      <c r="B113">
        <v>-200</v>
      </c>
      <c r="C113" t="s">
        <v>154</v>
      </c>
      <c r="D113" t="s">
        <v>41</v>
      </c>
    </row>
    <row r="114" spans="1:4" hidden="1" x14ac:dyDescent="0.2">
      <c r="A114" s="1">
        <v>45394</v>
      </c>
      <c r="B114">
        <v>-24.83</v>
      </c>
      <c r="C114" t="s">
        <v>155</v>
      </c>
      <c r="D114" t="s">
        <v>9</v>
      </c>
    </row>
    <row r="115" spans="1:4" x14ac:dyDescent="0.2">
      <c r="A115" s="1">
        <v>45394</v>
      </c>
      <c r="B115">
        <v>-200</v>
      </c>
      <c r="C115" t="s">
        <v>156</v>
      </c>
      <c r="D115" t="s">
        <v>41</v>
      </c>
    </row>
    <row r="116" spans="1:4" hidden="1" x14ac:dyDescent="0.2">
      <c r="A116" s="1">
        <v>45393</v>
      </c>
      <c r="B116">
        <v>43.28</v>
      </c>
      <c r="C116" t="s">
        <v>157</v>
      </c>
      <c r="D116" t="s">
        <v>6</v>
      </c>
    </row>
    <row r="117" spans="1:4" hidden="1" x14ac:dyDescent="0.2">
      <c r="A117" s="1">
        <v>45392</v>
      </c>
      <c r="B117">
        <v>43.28</v>
      </c>
      <c r="C117" t="s">
        <v>158</v>
      </c>
      <c r="D117" t="s">
        <v>6</v>
      </c>
    </row>
    <row r="118" spans="1:4" x14ac:dyDescent="0.2">
      <c r="A118" s="1">
        <v>45391</v>
      </c>
      <c r="B118">
        <v>55</v>
      </c>
      <c r="C118" t="s">
        <v>159</v>
      </c>
      <c r="D118" t="s">
        <v>8</v>
      </c>
    </row>
    <row r="119" spans="1:4" hidden="1" x14ac:dyDescent="0.2">
      <c r="A119" s="1">
        <v>45391</v>
      </c>
      <c r="B119">
        <v>-81.94</v>
      </c>
      <c r="C119" t="s">
        <v>160</v>
      </c>
      <c r="D119" t="s">
        <v>9</v>
      </c>
    </row>
    <row r="120" spans="1:4" hidden="1" x14ac:dyDescent="0.2">
      <c r="A120" s="1">
        <v>45391</v>
      </c>
      <c r="B120">
        <v>-20.329999999999998</v>
      </c>
      <c r="C120" t="s">
        <v>161</v>
      </c>
      <c r="D120" t="s">
        <v>9</v>
      </c>
    </row>
    <row r="121" spans="1:4" hidden="1" x14ac:dyDescent="0.2">
      <c r="A121" s="1">
        <v>45390</v>
      </c>
      <c r="B121">
        <v>43.28</v>
      </c>
      <c r="C121" t="s">
        <v>162</v>
      </c>
      <c r="D121" t="s">
        <v>6</v>
      </c>
    </row>
    <row r="122" spans="1:4" hidden="1" x14ac:dyDescent="0.2">
      <c r="A122" s="1">
        <v>45386</v>
      </c>
      <c r="B122">
        <v>86.54</v>
      </c>
      <c r="C122" t="s">
        <v>163</v>
      </c>
      <c r="D122" t="s">
        <v>6</v>
      </c>
    </row>
    <row r="123" spans="1:4" s="12" customFormat="1" x14ac:dyDescent="0.2">
      <c r="A123" s="11">
        <v>45386</v>
      </c>
      <c r="B123" s="12">
        <v>350</v>
      </c>
      <c r="C123" s="12" t="s">
        <v>164</v>
      </c>
      <c r="D123" s="12" t="s">
        <v>41</v>
      </c>
    </row>
    <row r="124" spans="1:4" hidden="1" x14ac:dyDescent="0.2">
      <c r="A124" s="1">
        <v>45383</v>
      </c>
      <c r="B124">
        <v>-735</v>
      </c>
      <c r="C124" t="s">
        <v>165</v>
      </c>
      <c r="D124" t="s">
        <v>9</v>
      </c>
    </row>
    <row r="125" spans="1:4" hidden="1" x14ac:dyDescent="0.2">
      <c r="A125" s="1">
        <v>45383</v>
      </c>
      <c r="B125">
        <v>0</v>
      </c>
      <c r="C125" t="s">
        <v>166</v>
      </c>
    </row>
  </sheetData>
  <autoFilter ref="A1:F125" xr:uid="{D36D4C07-2BDF-784E-B83A-5A20D5702BC7}">
    <filterColumn colId="3">
      <filters>
        <filter val="Equipment Hire Revenue Inc $200 bond"/>
        <filter val="Equpment Hire Revenue"/>
      </filters>
    </filterColumn>
  </autoFilter>
  <dataValidations count="1">
    <dataValidation type="list" allowBlank="1" showInputMessage="1" showErrorMessage="1" sqref="D1:D125" xr:uid="{231FC41C-7FE8-9040-8A96-FCB8E693F49A}">
      <formula1>Transaction_Categories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3097-75F2-2D4C-AE92-AD0979CCE0AA}">
  <dimension ref="A1:A16"/>
  <sheetViews>
    <sheetView workbookViewId="0">
      <selection activeCell="A12" sqref="A12"/>
    </sheetView>
  </sheetViews>
  <sheetFormatPr baseColWidth="10" defaultRowHeight="16" x14ac:dyDescent="0.2"/>
  <cols>
    <col min="1" max="1" width="33.83203125" bestFit="1" customWidth="1"/>
  </cols>
  <sheetData>
    <row r="1" spans="1:1" x14ac:dyDescent="0.2">
      <c r="A1" s="10" t="s">
        <v>4</v>
      </c>
    </row>
    <row r="2" spans="1:1" x14ac:dyDescent="0.2">
      <c r="A2" t="s">
        <v>13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10</v>
      </c>
    </row>
    <row r="6" spans="1:1" x14ac:dyDescent="0.2">
      <c r="A6" t="s">
        <v>41</v>
      </c>
    </row>
    <row r="7" spans="1:1" x14ac:dyDescent="0.2">
      <c r="A7" t="s">
        <v>8</v>
      </c>
    </row>
    <row r="8" spans="1:1" x14ac:dyDescent="0.2">
      <c r="A8" t="s">
        <v>12</v>
      </c>
    </row>
    <row r="9" spans="1:1" x14ac:dyDescent="0.2">
      <c r="A9" t="s">
        <v>9</v>
      </c>
    </row>
    <row r="10" spans="1:1" x14ac:dyDescent="0.2">
      <c r="A10" t="s">
        <v>11</v>
      </c>
    </row>
    <row r="11" spans="1:1" x14ac:dyDescent="0.2">
      <c r="A11" t="s">
        <v>167</v>
      </c>
    </row>
    <row r="12" spans="1:1" x14ac:dyDescent="0.2">
      <c r="A12" t="s">
        <v>43</v>
      </c>
    </row>
    <row r="13" spans="1:1" x14ac:dyDescent="0.2">
      <c r="A13" t="s">
        <v>38</v>
      </c>
    </row>
    <row r="14" spans="1:1" x14ac:dyDescent="0.2">
      <c r="A14" t="s">
        <v>14</v>
      </c>
    </row>
    <row r="15" spans="1:1" x14ac:dyDescent="0.2">
      <c r="A15" t="s">
        <v>7</v>
      </c>
    </row>
    <row r="16" spans="1:1" x14ac:dyDescent="0.2">
      <c r="A16" t="s">
        <v>6</v>
      </c>
    </row>
  </sheetData>
  <sortState xmlns:xlrd2="http://schemas.microsoft.com/office/spreadsheetml/2017/richdata2" ref="A1:A16">
    <sortCondition ref="A1:A16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f4f7eda-6e51-425e-a0f9-4c2fcef58a52}" enabled="0" method="" siteId="{1f4f7eda-6e51-425e-a0f9-4c2fcef58a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Balance Sheet FY25</vt:lpstr>
      <vt:lpstr>Revenue Statement FY25</vt:lpstr>
      <vt:lpstr>raw_transactionsFY25</vt:lpstr>
      <vt:lpstr>Transaction_Categories</vt:lpstr>
      <vt:lpstr>Transaction_Categories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Henderson</dc:creator>
  <cp:lastModifiedBy>Tara Henderson</cp:lastModifiedBy>
  <dcterms:created xsi:type="dcterms:W3CDTF">2023-05-31T01:25:43Z</dcterms:created>
  <dcterms:modified xsi:type="dcterms:W3CDTF">2025-07-01T04:22:21Z</dcterms:modified>
</cp:coreProperties>
</file>